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2\Final\"/>
    </mc:Choice>
  </mc:AlternateContent>
  <xr:revisionPtr revIDLastSave="0" documentId="8_{1980D3E3-6C0C-46A7-9ABA-8ADD5EEA26B7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Operating" sheetId="1" r:id="rId1"/>
  </sheets>
  <definedNames>
    <definedName name="_xlnm.Print_Area" localSheetId="0">Operating!$A$1:$W$358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37" i="1" l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F337" i="1"/>
  <c r="E337" i="1"/>
  <c r="D337" i="1"/>
  <c r="G337" i="1" s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F336" i="1"/>
  <c r="E336" i="1"/>
  <c r="D336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F335" i="1"/>
  <c r="E335" i="1"/>
  <c r="D335" i="1"/>
  <c r="G335" i="1" s="1"/>
  <c r="G334" i="1"/>
  <c r="G333" i="1"/>
  <c r="G332" i="1"/>
  <c r="G331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F330" i="1"/>
  <c r="E330" i="1"/>
  <c r="D330" i="1"/>
  <c r="G330" i="1" s="1"/>
  <c r="G329" i="1"/>
  <c r="G328" i="1"/>
  <c r="G327" i="1"/>
  <c r="G326" i="1"/>
  <c r="G325" i="1"/>
  <c r="G324" i="1"/>
  <c r="G323" i="1"/>
  <c r="G322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F321" i="1"/>
  <c r="E321" i="1"/>
  <c r="D321" i="1"/>
  <c r="G321" i="1" s="1"/>
  <c r="G320" i="1"/>
  <c r="G319" i="1"/>
  <c r="G318" i="1"/>
  <c r="G317" i="1"/>
  <c r="G316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F315" i="1"/>
  <c r="E315" i="1"/>
  <c r="D315" i="1"/>
  <c r="G314" i="1"/>
  <c r="G313" i="1"/>
  <c r="G312" i="1"/>
  <c r="G311" i="1"/>
  <c r="G310" i="1"/>
  <c r="G309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F308" i="1"/>
  <c r="E308" i="1"/>
  <c r="D308" i="1"/>
  <c r="G308" i="1" s="1"/>
  <c r="G307" i="1"/>
  <c r="G306" i="1"/>
  <c r="G305" i="1"/>
  <c r="G304" i="1"/>
  <c r="G303" i="1"/>
  <c r="G302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F301" i="1"/>
  <c r="E301" i="1"/>
  <c r="D301" i="1"/>
  <c r="G300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F297" i="1"/>
  <c r="E297" i="1"/>
  <c r="D297" i="1"/>
  <c r="G297" i="1" s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F296" i="1"/>
  <c r="G296" i="1" s="1"/>
  <c r="E296" i="1"/>
  <c r="D296" i="1"/>
  <c r="G295" i="1"/>
  <c r="G294" i="1"/>
  <c r="G293" i="1"/>
  <c r="G292" i="1"/>
  <c r="G291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F290" i="1"/>
  <c r="E290" i="1"/>
  <c r="D290" i="1"/>
  <c r="G290" i="1" s="1"/>
  <c r="G289" i="1"/>
  <c r="G288" i="1"/>
  <c r="G287" i="1"/>
  <c r="G286" i="1"/>
  <c r="G285" i="1"/>
  <c r="G284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F283" i="1"/>
  <c r="G283" i="1" s="1"/>
  <c r="E283" i="1"/>
  <c r="D283" i="1"/>
  <c r="G282" i="1"/>
  <c r="G281" i="1"/>
  <c r="G280" i="1"/>
  <c r="G279" i="1"/>
  <c r="G278" i="1"/>
  <c r="G277" i="1"/>
  <c r="G276" i="1"/>
  <c r="G275" i="1"/>
  <c r="G274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F273" i="1"/>
  <c r="E273" i="1"/>
  <c r="D273" i="1"/>
  <c r="G273" i="1" s="1"/>
  <c r="G272" i="1"/>
  <c r="G271" i="1"/>
  <c r="G270" i="1"/>
  <c r="G269" i="1"/>
  <c r="G268" i="1"/>
  <c r="G267" i="1"/>
  <c r="G266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F265" i="1"/>
  <c r="E265" i="1"/>
  <c r="D265" i="1"/>
  <c r="G265" i="1" s="1"/>
  <c r="G264" i="1"/>
  <c r="G263" i="1"/>
  <c r="G262" i="1"/>
  <c r="G261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F258" i="1"/>
  <c r="E258" i="1"/>
  <c r="D258" i="1"/>
  <c r="G258" i="1" s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F257" i="1"/>
  <c r="E257" i="1"/>
  <c r="D257" i="1"/>
  <c r="G256" i="1"/>
  <c r="G255" i="1"/>
  <c r="G254" i="1"/>
  <c r="G253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F252" i="1"/>
  <c r="E252" i="1"/>
  <c r="D252" i="1"/>
  <c r="G251" i="1"/>
  <c r="G250" i="1"/>
  <c r="G249" i="1"/>
  <c r="G248" i="1"/>
  <c r="G247" i="1"/>
  <c r="G246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F245" i="1"/>
  <c r="E245" i="1"/>
  <c r="D245" i="1"/>
  <c r="G244" i="1"/>
  <c r="G243" i="1"/>
  <c r="G242" i="1"/>
  <c r="G241" i="1"/>
  <c r="G240" i="1"/>
  <c r="G239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F238" i="1"/>
  <c r="E238" i="1"/>
  <c r="D238" i="1"/>
  <c r="G238" i="1" s="1"/>
  <c r="G237" i="1"/>
  <c r="G236" i="1"/>
  <c r="G235" i="1"/>
  <c r="G234" i="1"/>
  <c r="G233" i="1"/>
  <c r="G232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F229" i="1"/>
  <c r="E229" i="1"/>
  <c r="D229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F228" i="1"/>
  <c r="E228" i="1"/>
  <c r="D228" i="1"/>
  <c r="G228" i="1" s="1"/>
  <c r="G227" i="1"/>
  <c r="G226" i="1"/>
  <c r="G225" i="1"/>
  <c r="G224" i="1"/>
  <c r="G223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F222" i="1"/>
  <c r="E222" i="1"/>
  <c r="D222" i="1"/>
  <c r="G221" i="1"/>
  <c r="G220" i="1"/>
  <c r="G219" i="1"/>
  <c r="G218" i="1"/>
  <c r="G217" i="1"/>
  <c r="G216" i="1"/>
  <c r="G215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F214" i="1"/>
  <c r="E214" i="1"/>
  <c r="D214" i="1"/>
  <c r="G214" i="1" s="1"/>
  <c r="G213" i="1"/>
  <c r="G212" i="1"/>
  <c r="G211" i="1"/>
  <c r="G210" i="1"/>
  <c r="G209" i="1"/>
  <c r="G208" i="1"/>
  <c r="G207" i="1"/>
  <c r="G206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F203" i="1"/>
  <c r="E203" i="1"/>
  <c r="D203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F202" i="1"/>
  <c r="E202" i="1"/>
  <c r="D202" i="1"/>
  <c r="G202" i="1" s="1"/>
  <c r="G201" i="1"/>
  <c r="G200" i="1"/>
  <c r="G199" i="1"/>
  <c r="G198" i="1"/>
  <c r="G197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F196" i="1"/>
  <c r="E196" i="1"/>
  <c r="D196" i="1"/>
  <c r="G195" i="1"/>
  <c r="G194" i="1"/>
  <c r="G193" i="1"/>
  <c r="G192" i="1"/>
  <c r="G191" i="1"/>
  <c r="G190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F189" i="1"/>
  <c r="E189" i="1"/>
  <c r="D189" i="1"/>
  <c r="G189" i="1" s="1"/>
  <c r="G188" i="1"/>
  <c r="G187" i="1"/>
  <c r="G186" i="1"/>
  <c r="G185" i="1"/>
  <c r="G184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F183" i="1"/>
  <c r="E183" i="1"/>
  <c r="D183" i="1"/>
  <c r="G183" i="1" s="1"/>
  <c r="G182" i="1"/>
  <c r="G181" i="1"/>
  <c r="G180" i="1"/>
  <c r="G179" i="1"/>
  <c r="G178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F177" i="1"/>
  <c r="E177" i="1"/>
  <c r="D177" i="1"/>
  <c r="G176" i="1"/>
  <c r="G175" i="1"/>
  <c r="G174" i="1"/>
  <c r="G173" i="1"/>
  <c r="G172" i="1"/>
  <c r="G171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F168" i="1"/>
  <c r="E168" i="1"/>
  <c r="D168" i="1"/>
  <c r="G168" i="1" s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F167" i="1"/>
  <c r="G167" i="1" s="1"/>
  <c r="E167" i="1"/>
  <c r="D167" i="1"/>
  <c r="G166" i="1"/>
  <c r="G165" i="1"/>
  <c r="G164" i="1"/>
  <c r="G163" i="1"/>
  <c r="G162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F161" i="1"/>
  <c r="E161" i="1"/>
  <c r="D161" i="1"/>
  <c r="G161" i="1" s="1"/>
  <c r="G160" i="1"/>
  <c r="G159" i="1"/>
  <c r="G158" i="1"/>
  <c r="G157" i="1"/>
  <c r="G156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F155" i="1"/>
  <c r="E155" i="1"/>
  <c r="D155" i="1"/>
  <c r="G155" i="1" s="1"/>
  <c r="G154" i="1"/>
  <c r="G153" i="1"/>
  <c r="G152" i="1"/>
  <c r="G151" i="1"/>
  <c r="G150" i="1"/>
  <c r="G149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F148" i="1"/>
  <c r="E148" i="1"/>
  <c r="D148" i="1"/>
  <c r="G148" i="1" s="1"/>
  <c r="G147" i="1"/>
  <c r="G146" i="1"/>
  <c r="G145" i="1"/>
  <c r="G144" i="1"/>
  <c r="G143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F142" i="1"/>
  <c r="E142" i="1"/>
  <c r="D142" i="1"/>
  <c r="G142" i="1" s="1"/>
  <c r="G141" i="1"/>
  <c r="G140" i="1"/>
  <c r="G139" i="1"/>
  <c r="G138" i="1"/>
  <c r="G137" i="1"/>
  <c r="G136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F135" i="1"/>
  <c r="E135" i="1"/>
  <c r="D135" i="1"/>
  <c r="G134" i="1"/>
  <c r="G133" i="1"/>
  <c r="G132" i="1"/>
  <c r="G131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F130" i="1"/>
  <c r="E130" i="1"/>
  <c r="D130" i="1"/>
  <c r="G129" i="1"/>
  <c r="G128" i="1"/>
  <c r="G127" i="1"/>
  <c r="G126" i="1"/>
  <c r="G125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G123" i="1"/>
  <c r="G122" i="1"/>
  <c r="G121" i="1"/>
  <c r="G120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F119" i="1"/>
  <c r="E119" i="1"/>
  <c r="D119" i="1"/>
  <c r="G119" i="1" s="1"/>
  <c r="G118" i="1"/>
  <c r="G117" i="1"/>
  <c r="G116" i="1"/>
  <c r="G115" i="1"/>
  <c r="G114" i="1"/>
  <c r="G113" i="1"/>
  <c r="G112" i="1"/>
  <c r="G111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F110" i="1"/>
  <c r="E110" i="1"/>
  <c r="D110" i="1"/>
  <c r="G110" i="1" s="1"/>
  <c r="G109" i="1"/>
  <c r="G108" i="1"/>
  <c r="G107" i="1"/>
  <c r="G106" i="1"/>
  <c r="G105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F104" i="1"/>
  <c r="E104" i="1"/>
  <c r="D104" i="1"/>
  <c r="G104" i="1" s="1"/>
  <c r="G103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F100" i="1"/>
  <c r="E100" i="1"/>
  <c r="D100" i="1"/>
  <c r="G100" i="1" s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F99" i="1"/>
  <c r="E99" i="1"/>
  <c r="D99" i="1"/>
  <c r="G98" i="1"/>
  <c r="G97" i="1"/>
  <c r="G96" i="1"/>
  <c r="G95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F94" i="1"/>
  <c r="G94" i="1" s="1"/>
  <c r="E94" i="1"/>
  <c r="D94" i="1"/>
  <c r="G93" i="1"/>
  <c r="G92" i="1"/>
  <c r="G91" i="1"/>
  <c r="G90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F89" i="1"/>
  <c r="G89" i="1" s="1"/>
  <c r="E89" i="1"/>
  <c r="D89" i="1"/>
  <c r="G88" i="1"/>
  <c r="G87" i="1"/>
  <c r="G86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F83" i="1"/>
  <c r="E83" i="1"/>
  <c r="D83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F82" i="1"/>
  <c r="E82" i="1"/>
  <c r="D82" i="1"/>
  <c r="G82" i="1" s="1"/>
  <c r="G81" i="1"/>
  <c r="G80" i="1"/>
  <c r="G79" i="1"/>
  <c r="G78" i="1"/>
  <c r="G77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F76" i="1"/>
  <c r="E76" i="1"/>
  <c r="D76" i="1"/>
  <c r="G75" i="1"/>
  <c r="G74" i="1"/>
  <c r="G73" i="1"/>
  <c r="G72" i="1"/>
  <c r="G71" i="1"/>
  <c r="G70" i="1"/>
  <c r="G69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F68" i="1"/>
  <c r="E68" i="1"/>
  <c r="D68" i="1"/>
  <c r="G68" i="1" s="1"/>
  <c r="G67" i="1"/>
  <c r="G66" i="1"/>
  <c r="G65" i="1"/>
  <c r="G64" i="1"/>
  <c r="G63" i="1"/>
  <c r="G62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F61" i="1"/>
  <c r="G61" i="1" s="1"/>
  <c r="E61" i="1"/>
  <c r="D61" i="1"/>
  <c r="G60" i="1"/>
  <c r="G59" i="1"/>
  <c r="G58" i="1"/>
  <c r="G57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F56" i="1"/>
  <c r="E56" i="1"/>
  <c r="D56" i="1"/>
  <c r="G55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F52" i="1"/>
  <c r="E52" i="1"/>
  <c r="D52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F51" i="1"/>
  <c r="E51" i="1"/>
  <c r="D51" i="1"/>
  <c r="G51" i="1" s="1"/>
  <c r="G50" i="1"/>
  <c r="G49" i="1"/>
  <c r="G48" i="1"/>
  <c r="G47" i="1"/>
  <c r="G46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F45" i="1"/>
  <c r="E45" i="1"/>
  <c r="D45" i="1"/>
  <c r="G44" i="1"/>
  <c r="G43" i="1"/>
  <c r="G42" i="1"/>
  <c r="G41" i="1"/>
  <c r="G40" i="1"/>
  <c r="G39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F38" i="1"/>
  <c r="E38" i="1"/>
  <c r="D38" i="1"/>
  <c r="G38" i="1" s="1"/>
  <c r="G37" i="1"/>
  <c r="G36" i="1"/>
  <c r="G35" i="1"/>
  <c r="G34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F33" i="1"/>
  <c r="E33" i="1"/>
  <c r="D33" i="1"/>
  <c r="G33" i="1" s="1"/>
  <c r="G32" i="1"/>
  <c r="G31" i="1"/>
  <c r="G30" i="1"/>
  <c r="G29" i="1"/>
  <c r="G28" i="1"/>
  <c r="G27" i="1"/>
  <c r="G26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F25" i="1"/>
  <c r="G25" i="1" s="1"/>
  <c r="E25" i="1"/>
  <c r="D25" i="1"/>
  <c r="G24" i="1"/>
  <c r="G23" i="1"/>
  <c r="G22" i="1"/>
  <c r="G21" i="1"/>
  <c r="G20" i="1"/>
  <c r="G19" i="1"/>
  <c r="G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F17" i="1"/>
  <c r="E17" i="1"/>
  <c r="D17" i="1"/>
  <c r="G17" i="1" s="1"/>
  <c r="G16" i="1"/>
  <c r="G15" i="1"/>
  <c r="G14" i="1"/>
  <c r="G13" i="1"/>
  <c r="G12" i="1"/>
  <c r="G11" i="1"/>
  <c r="G10" i="1"/>
  <c r="G9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F8" i="1"/>
  <c r="E8" i="1"/>
  <c r="D8" i="1"/>
  <c r="G8" i="1" s="1"/>
  <c r="G7" i="1"/>
  <c r="G6" i="1"/>
  <c r="G99" i="1" l="1"/>
  <c r="G252" i="1"/>
  <c r="G257" i="1"/>
  <c r="G336" i="1"/>
  <c r="G203" i="1"/>
  <c r="G196" i="1"/>
  <c r="G229" i="1"/>
  <c r="G45" i="1"/>
  <c r="G52" i="1"/>
  <c r="G56" i="1"/>
  <c r="G222" i="1"/>
  <c r="G135" i="1"/>
  <c r="G315" i="1"/>
  <c r="G301" i="1"/>
  <c r="G83" i="1"/>
  <c r="G130" i="1"/>
  <c r="G76" i="1"/>
  <c r="G177" i="1"/>
  <c r="G245" i="1"/>
</calcChain>
</file>

<file path=xl/sharedStrings.xml><?xml version="1.0" encoding="utf-8"?>
<sst xmlns="http://schemas.openxmlformats.org/spreadsheetml/2006/main" count="1001" uniqueCount="607">
  <si>
    <t/>
  </si>
  <si>
    <t/>
  </si>
  <si>
    <t>MONTHLY OPERATING EXPENDITURE FOR THE 2nd Quarter Ended 31 December 2025</t>
  </si>
  <si>
    <t>R thousands</t>
  </si>
  <si>
    <t>Code</t>
  </si>
  <si>
    <t>Original Budget</t>
  </si>
  <si>
    <t>Adjusted Budget</t>
  </si>
  <si>
    <t>YTD      Actual</t>
  </si>
  <si>
    <t>%</t>
  </si>
  <si>
    <t>Quarter 1 July - Sept Actual</t>
  </si>
  <si>
    <t>Quarter 2 Oct - Dec Actual</t>
  </si>
  <si>
    <t>Quarter 3 Jan - March Actual</t>
  </si>
  <si>
    <t>Quarter 4 April - June Actual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</si>
  <si>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</si>
  <si>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</si>
  <si>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</si>
  <si>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</si>
  <si>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</si>
  <si>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</si>
  <si>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</si>
  <si>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</si>
  <si>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</si>
  <si>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</si>
  <si>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</si>
  <si>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</si>
  <si>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</si>
  <si>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</si>
  <si>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</si>
  <si>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</si>
  <si>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</si>
  <si>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</si>
  <si>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</si>
  <si>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</si>
  <si>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</si>
  <si>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</si>
  <si>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</si>
  <si>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</si>
  <si>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</si>
  <si>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</si>
  <si>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</si>
  <si>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</si>
  <si>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</si>
  <si>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</si>
  <si>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</si>
  <si>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</si>
  <si>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</si>
  <si>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</si>
  <si>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</si>
  <si>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</si>
  <si>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</si>
  <si>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</si>
  <si>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</si>
  <si>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</si>
  <si>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</si>
  <si>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</si>
  <si>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</si>
  <si>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</si>
  <si>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</si>
  <si>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</si>
  <si>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</si>
  <si>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</si>
  <si>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</si>
  <si>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</si>
  <si>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</si>
  <si>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</si>
  <si>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</si>
  <si>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</si>
  <si>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</si>
  <si>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</si>
  <si>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</si>
  <si>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</si>
  <si>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</si>
  <si>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</si>
  <si>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</si>
  <si>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</si>
  <si>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</si>
  <si>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</si>
  <si>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</si>
  <si>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</si>
  <si>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</si>
  <si>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</si>
  <si>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</si>
  <si>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</si>
  <si>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</si>
  <si>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</si>
  <si>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</si>
  <si>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</si>
  <si>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</si>
  <si>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</si>
  <si>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</si>
  <si>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</si>
  <si>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</si>
  <si>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</si>
  <si>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</si>
  <si>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</si>
  <si>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</si>
  <si>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</si>
  <si>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</si>
  <si>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</si>
  <si>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</si>
  <si>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</si>
  <si>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</si>
  <si>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</si>
  <si>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</si>
  <si>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</si>
  <si>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</si>
  <si>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</si>
  <si>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</si>
  <si>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</si>
  <si>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</si>
  <si>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</si>
  <si>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</si>
  <si>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</si>
  <si>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</si>
  <si>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</si>
  <si>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</si>
  <si>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</si>
  <si>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</si>
  <si>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</si>
  <si>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</si>
  <si>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</si>
  <si>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</si>
  <si>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</si>
  <si>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</si>
  <si>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</si>
  <si>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</si>
  <si>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</si>
  <si>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</si>
  <si>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</si>
  <si>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</si>
  <si>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</si>
  <si>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</si>
  <si>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</si>
  <si>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</si>
  <si>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</si>
  <si>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</si>
  <si>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</si>
  <si>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</si>
  <si>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</si>
  <si>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</si>
  <si>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</si>
  <si>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</si>
  <si>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</si>
  <si>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</si>
  <si>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</si>
  <si>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</si>
  <si>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</si>
  <si>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</si>
  <si>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</si>
  <si>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</si>
  <si>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</si>
  <si>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</si>
  <si>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</si>
  <si>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</si>
  <si>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</si>
  <si>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</si>
  <si>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</si>
  <si>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</si>
  <si>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</si>
  <si>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</si>
  <si>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</si>
  <si>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</si>
  <si>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</si>
  <si>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</si>
  <si>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</si>
  <si>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</si>
  <si>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</si>
  <si>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</si>
  <si>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</si>
  <si>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</si>
  <si>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</si>
  <si>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</si>
  <si>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</si>
  <si>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</si>
  <si>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</si>
  <si>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</si>
  <si>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</si>
  <si>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</si>
  <si>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</si>
  <si>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</si>
  <si>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</si>
  <si>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</si>
  <si>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</si>
  <si>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</si>
  <si>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</si>
  <si>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</si>
  <si>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</si>
  <si>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</si>
  <si>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</si>
  <si>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</si>
  <si>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</si>
  <si>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</si>
  <si>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</si>
  <si>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</si>
  <si>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</si>
  <si>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</si>
  <si>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</si>
  <si>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</si>
  <si>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</si>
  <si>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</si>
  <si>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</si>
  <si>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</si>
  <si>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</si>
  <si>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</si>
  <si>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</si>
  <si>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</si>
  <si>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</si>
  <si>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</si>
  <si>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</si>
  <si>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</si>
  <si>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</si>
  <si>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</si>
  <si>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</si>
  <si>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</si>
  <si>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</si>
  <si>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</si>
  <si>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</si>
  <si>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</si>
  <si>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</si>
  <si>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</si>
  <si>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</si>
  <si>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</si>
  <si>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</si>
  <si>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</si>
  <si>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</si>
  <si>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</si>
  <si>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</si>
  <si>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</si>
  <si>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</si>
  <si>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</si>
  <si>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</si>
  <si>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</si>
  <si>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</si>
  <si>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</si>
  <si>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</si>
  <si>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</si>
  <si>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</si>
  <si>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</si>
  <si>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</si>
  <si>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</si>
  <si>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</si>
  <si>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</si>
  <si>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</si>
  <si>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</si>
  <si>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</si>
  <si>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</si>
  <si>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</si>
  <si>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</si>
  <si>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</si>
  <si>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</si>
  <si>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</si>
  <si>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</si>
  <si>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</si>
  <si>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</si>
  <si>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</si>
  <si>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</si>
  <si>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</si>
  <si>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</si>
  <si>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</si>
  <si>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</si>
  <si>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</si>
  <si>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</si>
  <si>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</si>
  <si>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</si>
  <si>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</si>
  <si>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</si>
  <si>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</si>
  <si>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</si>
  <si>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</si>
  <si>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</si>
  <si>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</si>
  <si>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</si>
  <si>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</si>
  <si>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</si>
  <si>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</si>
  <si>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</si>
  <si>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</si>
  <si>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</si>
  <si>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</si>
  <si>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</si>
  <si>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</si>
  <si>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</si>
  <si>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</si>
  <si>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</si>
  <si>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</si>
  <si>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</si>
  <si>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</si>
  <si>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</si>
  <si>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</si>
  <si>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</si>
  <si>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</si>
  <si>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Johannes Phumani Phungula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</si>
  <si>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</si>
  <si>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</si>
  <si>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</si>
  <si>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</si>
  <si>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</si>
  <si>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</si>
  <si>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</si>
  <si>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</si>
  <si>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</si>
  <si>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</si>
  <si>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</si>
  <si>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</si>
  <si>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</si>
  <si>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</si>
  <si>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</si>
  <si>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</si>
  <si>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</si>
  <si>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</si>
  <si>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</si>
  <si>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</si>
  <si>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</si>
  <si>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</si>
  <si>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</si>
  <si>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</si>
  <si>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</si>
  <si>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</si>
  <si>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</si>
  <si>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</si>
  <si>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</si>
  <si>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</si>
  <si>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</si>
  <si>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</si>
  <si>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</si>
  <si>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</si>
  <si>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</si>
  <si>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</si>
  <si>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</si>
  <si>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</si>
  <si>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</si>
  <si>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</si>
  <si>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</si>
  <si>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</si>
  <si>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</si>
  <si>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</si>
  <si>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</si>
  <si>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</si>
  <si>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</si>
  <si>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</si>
  <si>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</si>
  <si>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</si>
  <si>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</si>
  <si>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</si>
  <si>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</si>
  <si>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</si>
  <si>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</si>
  <si>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</si>
  <si>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</si>
  <si>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</si>
  <si>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</si>
  <si>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</si>
  <si>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</si>
  <si>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</si>
  <si>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</si>
  <si>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</si>
  <si>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</si>
  <si>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</si>
  <si>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</si>
  <si>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</si>
  <si>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</si>
  <si>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</si>
  <si>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</si>
  <si>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</si>
  <si>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</si>
  <si>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</si>
  <si>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</si>
  <si>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</si>
  <si>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</si>
  <si>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</si>
  <si>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</si>
  <si>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</si>
  <si>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</si>
  <si>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</si>
  <si>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</si>
  <si>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</si>
  <si>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</si>
  <si>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</si>
  <si>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</si>
  <si>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</si>
  <si>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</si>
  <si>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</si>
  <si>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</si>
  <si>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</si>
  <si>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</si>
  <si>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</si>
  <si>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</si>
  <si>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</si>
  <si>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</si>
  <si>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</si>
  <si>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</si>
  <si>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</si>
  <si>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</si>
  <si>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</si>
  <si>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</si>
  <si>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</si>
  <si>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</si>
  <si>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</si>
  <si>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</si>
  <si>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</si>
  <si>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</si>
  <si>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</si>
  <si>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</si>
  <si>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</si>
  <si>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</si>
  <si>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</si>
  <si>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</si>
  <si>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</si>
  <si>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</si>
  <si>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</si>
  <si>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</si>
  <si>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</si>
  <si>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</si>
  <si>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</si>
  <si>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</si>
  <si>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</si>
  <si>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</si>
  <si>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</si>
  <si>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</si>
  <si>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</si>
  <si>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</si>
  <si>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</si>
  <si>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</si>
  <si>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</si>
  <si>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</si>
  <si>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</si>
  <si>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</si>
  <si>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</si>
  <si>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</si>
  <si>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</si>
  <si>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</si>
  <si>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</si>
  <si>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</si>
  <si>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</si>
  <si>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</si>
  <si>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</si>
  <si>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</si>
  <si>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</si>
  <si>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</si>
  <si>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</si>
  <si>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</si>
  <si>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</si>
  <si>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</si>
  <si>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</si>
  <si>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</si>
  <si>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</si>
  <si>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</si>
  <si>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</si>
  <si>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</si>
  <si>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</si>
  <si>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</si>
  <si>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</si>
  <si>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</si>
  <si>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</si>
  <si>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</si>
  <si>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</si>
  <si>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</si>
  <si>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</si>
  <si>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</si>
  <si>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</si>
  <si>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</si>
  <si>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</si>
  <si>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</si>
  <si>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</si>
  <si>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</si>
  <si>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</si>
  <si>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</si>
  <si>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</si>
  <si>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</si>
  <si>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</si>
  <si>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</si>
  <si>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</si>
  <si>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</si>
  <si>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</si>
  <si>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</si>
  <si>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</si>
  <si>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</si>
  <si>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</si>
  <si>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</si>
  <si>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</si>
  <si>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</si>
  <si>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</si>
  <si>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</si>
  <si>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</si>
  <si>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</si>
  <si>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</si>
  <si>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</si>
  <si>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</si>
  <si>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</si>
  <si>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</si>
  <si>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</si>
  <si>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</si>
  <si>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</si>
  <si>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</si>
  <si>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</si>
  <si>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</si>
  <si>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</si>
  <si>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</si>
  <si>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</si>
  <si>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</si>
  <si>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</si>
  <si>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</si>
  <si>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</si>
  <si>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</si>
  <si>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</si>
  <si>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</si>
  <si>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</si>
  <si>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</si>
  <si>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</si>
  <si>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</si>
  <si>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</si>
  <si>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</si>
  <si>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</si>
  <si>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</si>
  <si>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</si>
  <si>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</si>
  <si>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</si>
  <si>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</si>
  <si>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</si>
  <si>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</si>
  <si>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</si>
  <si>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</si>
  <si>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</si>
  <si>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</si>
  <si>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</si>
  <si>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</si>
  <si>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</si>
  <si>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</si>
  <si>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</si>
  <si>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</si>
  <si>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</si>
  <si>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</si>
  <si>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</si>
  <si>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</si>
  <si>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</si>
  <si>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</si>
  <si>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</si>
  <si>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</si>
  <si>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</si>
  <si>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</si>
  <si>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</si>
  <si>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</si>
  <si>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</si>
  <si>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</si>
  <si>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</si>
  <si>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</si>
  <si>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</si>
  <si>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</si>
  <si>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</si>
  <si>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</si>
  <si>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</si>
  <si>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</si>
  <si>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</si>
  <si>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</si>
  <si>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</si>
  <si>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</si>
  <si>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</si>
  <si>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</si>
  <si>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</si>
  <si>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</si>
  <si>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</si>
  <si>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</si>
  <si>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</si>
  <si>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</si>
  <si>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</si>
  <si>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</si>
  <si>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</si>
  <si>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</si>
  <si>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</si>
  <si>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</si>
  <si>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</si>
  <si>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</si>
  <si>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</si>
  <si>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</si>
  <si>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</si>
  <si>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</si>
  <si>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</si>
  <si>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</si>
  <si>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</si>
  <si>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</si>
  <si>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</si>
  <si>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</si>
  <si>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</si>
  <si>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</si>
  <si>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</si>
  <si>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</si>
  <si>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</si>
  <si>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</si>
  <si>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</si>
  <si>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</si>
  <si>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</si>
  <si>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</si>
  <si>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</si>
  <si>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</si>
  <si>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Month 1   July    Actual</t>
  </si>
  <si>
    <t>Month 2 August Actual</t>
  </si>
  <si>
    <t>Month 3 September Actual</t>
  </si>
  <si>
    <t>Month 4 October Actual</t>
  </si>
  <si>
    <t>Month 5 November Actual</t>
  </si>
  <si>
    <t>Month 6 December Actual</t>
  </si>
  <si>
    <t>Month 7 January Actual</t>
  </si>
  <si>
    <t>Month 8 February Actual</t>
  </si>
  <si>
    <t>Month 9 March Actual</t>
  </si>
  <si>
    <t>Month 10 April Actual</t>
  </si>
  <si>
    <t>Month 11 May   Actual</t>
  </si>
  <si>
    <t>Month 12 June Actual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</si>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</sst>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8" x14ac:knownFonts="1">
    <font>
      <sz val="10"/>
      <color rgb="FF000000"/>
      <name val="ARIAL"/>
    </font>
    <font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b/>
      <sz val="8"/>
      <color indexed="8"/>
      <name val="Arial Narrow"/>
      <family val="2"/>
    </font>
    <font>
      <sz val="8"/>
      <name val="Arial"/>
      <family val="2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4" fillId="0" borderId="8" xfId="0" applyFont="1" applyBorder="1" applyAlignment="1">
      <alignment horizontal="left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0" fillId="0" borderId="1" xfId="0" applyBorder="1"/>
    <xf numFmtId="0" fontId="2" fillId="0" borderId="0" xfId="0" applyFont="1" applyAlignment="1">
      <alignment horizontal="left" wrapText="1"/>
    </xf>
    <xf numFmtId="0" fontId="0" fillId="0" borderId="5" xfId="0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0" fillId="0" borderId="1" xfId="0" applyNumberFormat="1" applyBorder="1"/>
    <xf numFmtId="164" fontId="0" fillId="0" borderId="0" xfId="0" applyNumberFormat="1"/>
    <xf numFmtId="164" fontId="3" fillId="0" borderId="2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0" fillId="0" borderId="0" xfId="0" applyNumberFormat="1"/>
    <xf numFmtId="165" fontId="3" fillId="0" borderId="3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0" fillId="0" borderId="5" xfId="0" applyNumberFormat="1" applyBorder="1"/>
    <xf numFmtId="164" fontId="3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wrapText="1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0"/>
  <sheetViews>
    <sheetView showGridLines="0" tabSelected="1" workbookViewId="0">
      <selection activeCell="B2" sqref="B2:W2"/>
    </sheetView>
  </sheetViews>
  <sheetFormatPr defaultRowHeight="12.5" x14ac:dyDescent="0.25"/>
  <cols>
    <col min="1" max="1" width="4" customWidth="1"/>
    <col min="2" max="2" width="23.26953125" customWidth="1"/>
    <col min="3" max="3" width="6.7265625" customWidth="1"/>
    <col min="4" max="6" width="11.7265625" customWidth="1"/>
    <col min="7" max="7" width="9.7265625" customWidth="1"/>
    <col min="8" max="15" width="10.7265625" customWidth="1"/>
    <col min="16" max="23" width="10.7265625" hidden="1" customWidth="1"/>
  </cols>
  <sheetData>
    <row r="1" spans="1:23" ht="14" x14ac:dyDescent="0.3">
      <c r="A1" s="6" t="s">
        <v>0</v>
      </c>
      <c r="B1" s="39" t="s">
        <v>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5" customHeight="1" x14ac:dyDescent="0.35">
      <c r="A2" s="7" t="s">
        <v>0</v>
      </c>
      <c r="B2" s="41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ht="48" customHeight="1" x14ac:dyDescent="0.3">
      <c r="A3" s="8"/>
      <c r="B3" s="9" t="s">
        <v>3</v>
      </c>
      <c r="C3" s="2" t="s">
        <v>4</v>
      </c>
      <c r="D3" s="3" t="s">
        <v>5</v>
      </c>
      <c r="E3" s="4" t="s">
        <v>6</v>
      </c>
      <c r="F3" s="4" t="s">
        <v>7</v>
      </c>
      <c r="G3" s="5" t="s">
        <v>8</v>
      </c>
      <c r="H3" s="3" t="s">
        <v>594</v>
      </c>
      <c r="I3" s="4" t="s">
        <v>595</v>
      </c>
      <c r="J3" s="5" t="s">
        <v>596</v>
      </c>
      <c r="K3" s="5" t="s">
        <v>9</v>
      </c>
      <c r="L3" s="3" t="s">
        <v>597</v>
      </c>
      <c r="M3" s="4" t="s">
        <v>598</v>
      </c>
      <c r="N3" s="5" t="s">
        <v>599</v>
      </c>
      <c r="O3" s="5" t="s">
        <v>10</v>
      </c>
      <c r="P3" s="3" t="s">
        <v>600</v>
      </c>
      <c r="Q3" s="4" t="s">
        <v>601</v>
      </c>
      <c r="R3" s="5" t="s">
        <v>602</v>
      </c>
      <c r="S3" s="5" t="s">
        <v>11</v>
      </c>
      <c r="T3" s="3" t="s">
        <v>603</v>
      </c>
      <c r="U3" s="4" t="s">
        <v>604</v>
      </c>
      <c r="V3" s="5" t="s">
        <v>605</v>
      </c>
      <c r="W3" s="5" t="s">
        <v>12</v>
      </c>
    </row>
    <row r="4" spans="1:23" ht="14.5" customHeight="1" x14ac:dyDescent="0.3">
      <c r="A4" s="10"/>
      <c r="B4" s="11" t="s">
        <v>606</v>
      </c>
      <c r="D4" s="10"/>
      <c r="H4" s="10"/>
      <c r="K4" s="10"/>
      <c r="L4" s="10"/>
      <c r="O4" s="10"/>
      <c r="P4" s="10"/>
      <c r="S4" s="10"/>
      <c r="T4" s="10"/>
      <c r="W4" s="12"/>
    </row>
    <row r="5" spans="1:23" ht="14.5" customHeight="1" x14ac:dyDescent="0.3">
      <c r="A5" s="13" t="s">
        <v>0</v>
      </c>
      <c r="B5" s="11" t="s">
        <v>13</v>
      </c>
      <c r="D5" s="10"/>
      <c r="H5" s="10"/>
      <c r="K5" s="10"/>
      <c r="L5" s="10"/>
      <c r="O5" s="10"/>
      <c r="P5" s="10"/>
      <c r="S5" s="10"/>
      <c r="T5" s="10"/>
      <c r="W5" s="12"/>
    </row>
    <row r="6" spans="1:23" ht="13" x14ac:dyDescent="0.3">
      <c r="A6" s="14" t="s">
        <v>14</v>
      </c>
      <c r="B6" s="15" t="s">
        <v>15</v>
      </c>
      <c r="C6" s="16" t="s">
        <v>16</v>
      </c>
      <c r="D6" s="23">
        <v>10951600521</v>
      </c>
      <c r="E6" s="24">
        <v>11027429978</v>
      </c>
      <c r="F6" s="24">
        <v>5960803214</v>
      </c>
      <c r="G6" s="31">
        <f>IF(($D6       =0),0,($F6       /$D6       ))</f>
        <v>0.54428603404315135</v>
      </c>
      <c r="H6" s="23">
        <v>942853223</v>
      </c>
      <c r="I6" s="24">
        <v>1009552872</v>
      </c>
      <c r="J6" s="24">
        <v>1034350179</v>
      </c>
      <c r="K6" s="23">
        <v>2986756274</v>
      </c>
      <c r="L6" s="23">
        <v>1033751940</v>
      </c>
      <c r="M6" s="24">
        <v>931050315</v>
      </c>
      <c r="N6" s="24">
        <v>1009244685</v>
      </c>
      <c r="O6" s="23">
        <v>2974046940</v>
      </c>
      <c r="P6" s="23">
        <v>0</v>
      </c>
      <c r="Q6" s="24">
        <v>0</v>
      </c>
      <c r="R6" s="24">
        <v>0</v>
      </c>
      <c r="S6" s="23">
        <v>0</v>
      </c>
      <c r="T6" s="23">
        <v>0</v>
      </c>
      <c r="U6" s="24">
        <v>0</v>
      </c>
      <c r="V6" s="24">
        <v>0</v>
      </c>
      <c r="W6" s="35">
        <v>0</v>
      </c>
    </row>
    <row r="7" spans="1:23" ht="13" x14ac:dyDescent="0.3">
      <c r="A7" s="14" t="s">
        <v>14</v>
      </c>
      <c r="B7" s="15" t="s">
        <v>17</v>
      </c>
      <c r="C7" s="16" t="s">
        <v>18</v>
      </c>
      <c r="D7" s="23">
        <v>19533147140</v>
      </c>
      <c r="E7" s="24">
        <v>19533147140</v>
      </c>
      <c r="F7" s="24">
        <v>2423561188</v>
      </c>
      <c r="G7" s="31">
        <f>IF(($D7       =0),0,($F7       /$D7       ))</f>
        <v>0.12407428104798478</v>
      </c>
      <c r="H7" s="23">
        <v>1290322464</v>
      </c>
      <c r="I7" s="24">
        <v>0</v>
      </c>
      <c r="J7" s="24">
        <v>1133238724</v>
      </c>
      <c r="K7" s="23">
        <v>2423561188</v>
      </c>
      <c r="L7" s="23">
        <v>0</v>
      </c>
      <c r="M7" s="24">
        <v>0</v>
      </c>
      <c r="N7" s="24">
        <v>0</v>
      </c>
      <c r="O7" s="23">
        <v>0</v>
      </c>
      <c r="P7" s="23">
        <v>0</v>
      </c>
      <c r="Q7" s="24">
        <v>0</v>
      </c>
      <c r="R7" s="24">
        <v>0</v>
      </c>
      <c r="S7" s="23">
        <v>0</v>
      </c>
      <c r="T7" s="23">
        <v>0</v>
      </c>
      <c r="U7" s="24">
        <v>0</v>
      </c>
      <c r="V7" s="24">
        <v>0</v>
      </c>
      <c r="W7" s="35">
        <v>0</v>
      </c>
    </row>
    <row r="8" spans="1:23" ht="14" x14ac:dyDescent="0.3">
      <c r="A8" s="17" t="s">
        <v>0</v>
      </c>
      <c r="B8" s="18" t="s">
        <v>19</v>
      </c>
      <c r="C8" s="19" t="s">
        <v>0</v>
      </c>
      <c r="D8" s="25">
        <f>SUM(D6:D7)</f>
        <v>30484747661</v>
      </c>
      <c r="E8" s="26">
        <f>SUM(E6:E7)</f>
        <v>30560577118</v>
      </c>
      <c r="F8" s="26">
        <f>SUM(F6:F7)</f>
        <v>8384364402</v>
      </c>
      <c r="G8" s="32">
        <f>IF(($D8       =0),0,($F8       /$D8       ))</f>
        <v>0.27503473196618761</v>
      </c>
      <c r="H8" s="25">
        <f t="shared" ref="H8:W8" si="0">SUM(H6:H7)</f>
        <v>2233175687</v>
      </c>
      <c r="I8" s="26">
        <f t="shared" si="0"/>
        <v>1009552872</v>
      </c>
      <c r="J8" s="26">
        <f t="shared" si="0"/>
        <v>2167588903</v>
      </c>
      <c r="K8" s="25">
        <f t="shared" si="0"/>
        <v>5410317462</v>
      </c>
      <c r="L8" s="25">
        <f t="shared" si="0"/>
        <v>1033751940</v>
      </c>
      <c r="M8" s="26">
        <f t="shared" si="0"/>
        <v>931050315</v>
      </c>
      <c r="N8" s="26">
        <f t="shared" si="0"/>
        <v>1009244685</v>
      </c>
      <c r="O8" s="25">
        <f t="shared" si="0"/>
        <v>2974046940</v>
      </c>
      <c r="P8" s="25">
        <f t="shared" si="0"/>
        <v>0</v>
      </c>
      <c r="Q8" s="26">
        <f t="shared" si="0"/>
        <v>0</v>
      </c>
      <c r="R8" s="26">
        <f t="shared" si="0"/>
        <v>0</v>
      </c>
      <c r="S8" s="25">
        <f t="shared" si="0"/>
        <v>0</v>
      </c>
      <c r="T8" s="25">
        <f t="shared" si="0"/>
        <v>0</v>
      </c>
      <c r="U8" s="26">
        <f t="shared" si="0"/>
        <v>0</v>
      </c>
      <c r="V8" s="26">
        <f t="shared" si="0"/>
        <v>0</v>
      </c>
      <c r="W8" s="36">
        <f t="shared" si="0"/>
        <v>0</v>
      </c>
    </row>
    <row r="9" spans="1:23" ht="13" x14ac:dyDescent="0.3">
      <c r="A9" s="14" t="s">
        <v>20</v>
      </c>
      <c r="B9" s="15" t="s">
        <v>21</v>
      </c>
      <c r="C9" s="16" t="s">
        <v>22</v>
      </c>
      <c r="D9" s="23">
        <v>643556722</v>
      </c>
      <c r="E9" s="24">
        <v>643556722</v>
      </c>
      <c r="F9" s="24">
        <v>273926451</v>
      </c>
      <c r="G9" s="31">
        <f>IF(($D9       =0),0,($F9       /$D9       ))</f>
        <v>0.42564461163378231</v>
      </c>
      <c r="H9" s="23">
        <v>49701384</v>
      </c>
      <c r="I9" s="24">
        <v>58052950</v>
      </c>
      <c r="J9" s="24">
        <v>49106963</v>
      </c>
      <c r="K9" s="23">
        <v>156861297</v>
      </c>
      <c r="L9" s="23">
        <v>57379057</v>
      </c>
      <c r="M9" s="24">
        <v>0</v>
      </c>
      <c r="N9" s="24">
        <v>59686097</v>
      </c>
      <c r="O9" s="23">
        <v>117065154</v>
      </c>
      <c r="P9" s="23">
        <v>0</v>
      </c>
      <c r="Q9" s="24">
        <v>0</v>
      </c>
      <c r="R9" s="24">
        <v>0</v>
      </c>
      <c r="S9" s="23">
        <v>0</v>
      </c>
      <c r="T9" s="23">
        <v>0</v>
      </c>
      <c r="U9" s="24">
        <v>0</v>
      </c>
      <c r="V9" s="24">
        <v>0</v>
      </c>
      <c r="W9" s="35">
        <v>0</v>
      </c>
    </row>
    <row r="10" spans="1:23" ht="13" x14ac:dyDescent="0.3">
      <c r="A10" s="14" t="s">
        <v>20</v>
      </c>
      <c r="B10" s="15" t="s">
        <v>23</v>
      </c>
      <c r="C10" s="16" t="s">
        <v>24</v>
      </c>
      <c r="D10" s="23">
        <v>417577915</v>
      </c>
      <c r="E10" s="24">
        <v>416921178</v>
      </c>
      <c r="F10" s="24">
        <v>145887481</v>
      </c>
      <c r="G10" s="31">
        <f t="shared" ref="G10:G52" si="1">IF(($D10      =0),0,($F10      /$D10      ))</f>
        <v>0.34936589259036843</v>
      </c>
      <c r="H10" s="23">
        <v>9717544</v>
      </c>
      <c r="I10" s="24">
        <v>30916107</v>
      </c>
      <c r="J10" s="24">
        <v>11389993</v>
      </c>
      <c r="K10" s="23">
        <v>52023644</v>
      </c>
      <c r="L10" s="23">
        <v>45266033</v>
      </c>
      <c r="M10" s="24">
        <v>17714403</v>
      </c>
      <c r="N10" s="24">
        <v>30883401</v>
      </c>
      <c r="O10" s="23">
        <v>93863837</v>
      </c>
      <c r="P10" s="23">
        <v>0</v>
      </c>
      <c r="Q10" s="24">
        <v>0</v>
      </c>
      <c r="R10" s="24">
        <v>0</v>
      </c>
      <c r="S10" s="23">
        <v>0</v>
      </c>
      <c r="T10" s="23">
        <v>0</v>
      </c>
      <c r="U10" s="24">
        <v>0</v>
      </c>
      <c r="V10" s="24">
        <v>0</v>
      </c>
      <c r="W10" s="35">
        <v>0</v>
      </c>
    </row>
    <row r="11" spans="1:23" ht="13" x14ac:dyDescent="0.3">
      <c r="A11" s="14" t="s">
        <v>20</v>
      </c>
      <c r="B11" s="15" t="s">
        <v>25</v>
      </c>
      <c r="C11" s="16" t="s">
        <v>26</v>
      </c>
      <c r="D11" s="23">
        <v>823689703</v>
      </c>
      <c r="E11" s="24">
        <v>823689703</v>
      </c>
      <c r="F11" s="24">
        <v>251060204</v>
      </c>
      <c r="G11" s="31">
        <f t="shared" si="1"/>
        <v>0.30479949316544996</v>
      </c>
      <c r="H11" s="23">
        <v>22752743</v>
      </c>
      <c r="I11" s="24">
        <v>70309045</v>
      </c>
      <c r="J11" s="24">
        <v>25138302</v>
      </c>
      <c r="K11" s="23">
        <v>118200090</v>
      </c>
      <c r="L11" s="23">
        <v>65146453</v>
      </c>
      <c r="M11" s="24">
        <v>36431274</v>
      </c>
      <c r="N11" s="24">
        <v>31282387</v>
      </c>
      <c r="O11" s="23">
        <v>132860114</v>
      </c>
      <c r="P11" s="23">
        <v>0</v>
      </c>
      <c r="Q11" s="24">
        <v>0</v>
      </c>
      <c r="R11" s="24">
        <v>0</v>
      </c>
      <c r="S11" s="23">
        <v>0</v>
      </c>
      <c r="T11" s="23">
        <v>0</v>
      </c>
      <c r="U11" s="24">
        <v>0</v>
      </c>
      <c r="V11" s="24">
        <v>0</v>
      </c>
      <c r="W11" s="35">
        <v>0</v>
      </c>
    </row>
    <row r="12" spans="1:23" ht="13" x14ac:dyDescent="0.3">
      <c r="A12" s="14" t="s">
        <v>20</v>
      </c>
      <c r="B12" s="15" t="s">
        <v>27</v>
      </c>
      <c r="C12" s="16" t="s">
        <v>28</v>
      </c>
      <c r="D12" s="23">
        <v>794742348</v>
      </c>
      <c r="E12" s="24">
        <v>794742348</v>
      </c>
      <c r="F12" s="24">
        <v>320052025</v>
      </c>
      <c r="G12" s="31">
        <f t="shared" si="1"/>
        <v>0.40271167857787288</v>
      </c>
      <c r="H12" s="23">
        <v>43151371</v>
      </c>
      <c r="I12" s="24">
        <v>53265983</v>
      </c>
      <c r="J12" s="24">
        <v>51441677</v>
      </c>
      <c r="K12" s="23">
        <v>147859031</v>
      </c>
      <c r="L12" s="23">
        <v>58285174</v>
      </c>
      <c r="M12" s="24">
        <v>49604402</v>
      </c>
      <c r="N12" s="24">
        <v>64303418</v>
      </c>
      <c r="O12" s="23">
        <v>172192994</v>
      </c>
      <c r="P12" s="23">
        <v>0</v>
      </c>
      <c r="Q12" s="24">
        <v>0</v>
      </c>
      <c r="R12" s="24">
        <v>0</v>
      </c>
      <c r="S12" s="23">
        <v>0</v>
      </c>
      <c r="T12" s="23">
        <v>0</v>
      </c>
      <c r="U12" s="24">
        <v>0</v>
      </c>
      <c r="V12" s="24">
        <v>0</v>
      </c>
      <c r="W12" s="35">
        <v>0</v>
      </c>
    </row>
    <row r="13" spans="1:23" ht="13" x14ac:dyDescent="0.3">
      <c r="A13" s="14" t="s">
        <v>20</v>
      </c>
      <c r="B13" s="15" t="s">
        <v>29</v>
      </c>
      <c r="C13" s="16" t="s">
        <v>30</v>
      </c>
      <c r="D13" s="23">
        <v>280789355</v>
      </c>
      <c r="E13" s="24">
        <v>280789355</v>
      </c>
      <c r="F13" s="24">
        <v>142144752</v>
      </c>
      <c r="G13" s="31">
        <f t="shared" si="1"/>
        <v>0.50623269532422266</v>
      </c>
      <c r="H13" s="23">
        <v>18749733</v>
      </c>
      <c r="I13" s="24">
        <v>19883691</v>
      </c>
      <c r="J13" s="24">
        <v>27831497</v>
      </c>
      <c r="K13" s="23">
        <v>66464921</v>
      </c>
      <c r="L13" s="23">
        <v>27884163</v>
      </c>
      <c r="M13" s="24">
        <v>23478339</v>
      </c>
      <c r="N13" s="24">
        <v>24317329</v>
      </c>
      <c r="O13" s="23">
        <v>75679831</v>
      </c>
      <c r="P13" s="23">
        <v>0</v>
      </c>
      <c r="Q13" s="24">
        <v>0</v>
      </c>
      <c r="R13" s="24">
        <v>0</v>
      </c>
      <c r="S13" s="23">
        <v>0</v>
      </c>
      <c r="T13" s="23">
        <v>0</v>
      </c>
      <c r="U13" s="24">
        <v>0</v>
      </c>
      <c r="V13" s="24">
        <v>0</v>
      </c>
      <c r="W13" s="35">
        <v>0</v>
      </c>
    </row>
    <row r="14" spans="1:23" ht="13" x14ac:dyDescent="0.3">
      <c r="A14" s="14" t="s">
        <v>20</v>
      </c>
      <c r="B14" s="15" t="s">
        <v>31</v>
      </c>
      <c r="C14" s="16" t="s">
        <v>32</v>
      </c>
      <c r="D14" s="23">
        <v>1581117404</v>
      </c>
      <c r="E14" s="24">
        <v>1545172729</v>
      </c>
      <c r="F14" s="24">
        <v>704553024</v>
      </c>
      <c r="G14" s="31">
        <f t="shared" si="1"/>
        <v>0.44560449604664526</v>
      </c>
      <c r="H14" s="23">
        <v>104072593</v>
      </c>
      <c r="I14" s="24">
        <v>110761531</v>
      </c>
      <c r="J14" s="24">
        <v>143969842</v>
      </c>
      <c r="K14" s="23">
        <v>358803966</v>
      </c>
      <c r="L14" s="23">
        <v>98296648</v>
      </c>
      <c r="M14" s="24">
        <v>122909738</v>
      </c>
      <c r="N14" s="24">
        <v>124542672</v>
      </c>
      <c r="O14" s="23">
        <v>345749058</v>
      </c>
      <c r="P14" s="23">
        <v>0</v>
      </c>
      <c r="Q14" s="24">
        <v>0</v>
      </c>
      <c r="R14" s="24">
        <v>0</v>
      </c>
      <c r="S14" s="23">
        <v>0</v>
      </c>
      <c r="T14" s="23">
        <v>0</v>
      </c>
      <c r="U14" s="24">
        <v>0</v>
      </c>
      <c r="V14" s="24">
        <v>0</v>
      </c>
      <c r="W14" s="35">
        <v>0</v>
      </c>
    </row>
    <row r="15" spans="1:23" ht="13" x14ac:dyDescent="0.3">
      <c r="A15" s="14" t="s">
        <v>20</v>
      </c>
      <c r="B15" s="15" t="s">
        <v>33</v>
      </c>
      <c r="C15" s="16" t="s">
        <v>34</v>
      </c>
      <c r="D15" s="23">
        <v>249350024</v>
      </c>
      <c r="E15" s="24">
        <v>249350024</v>
      </c>
      <c r="F15" s="24">
        <v>123264946</v>
      </c>
      <c r="G15" s="31">
        <f t="shared" si="1"/>
        <v>0.49434503363031557</v>
      </c>
      <c r="H15" s="23">
        <v>33566596</v>
      </c>
      <c r="I15" s="24">
        <v>1044420</v>
      </c>
      <c r="J15" s="24">
        <v>22104734</v>
      </c>
      <c r="K15" s="23">
        <v>56715750</v>
      </c>
      <c r="L15" s="23">
        <v>23061203</v>
      </c>
      <c r="M15" s="24">
        <v>19899303</v>
      </c>
      <c r="N15" s="24">
        <v>23588690</v>
      </c>
      <c r="O15" s="23">
        <v>66549196</v>
      </c>
      <c r="P15" s="23">
        <v>0</v>
      </c>
      <c r="Q15" s="24">
        <v>0</v>
      </c>
      <c r="R15" s="24">
        <v>0</v>
      </c>
      <c r="S15" s="23">
        <v>0</v>
      </c>
      <c r="T15" s="23">
        <v>0</v>
      </c>
      <c r="U15" s="24">
        <v>0</v>
      </c>
      <c r="V15" s="24">
        <v>0</v>
      </c>
      <c r="W15" s="35">
        <v>0</v>
      </c>
    </row>
    <row r="16" spans="1:23" ht="13" x14ac:dyDescent="0.3">
      <c r="A16" s="14" t="s">
        <v>35</v>
      </c>
      <c r="B16" s="15" t="s">
        <v>36</v>
      </c>
      <c r="C16" s="16" t="s">
        <v>37</v>
      </c>
      <c r="D16" s="23">
        <v>385125458</v>
      </c>
      <c r="E16" s="24">
        <v>470013558</v>
      </c>
      <c r="F16" s="24">
        <v>147138145</v>
      </c>
      <c r="G16" s="31">
        <f t="shared" si="1"/>
        <v>0.38205250248608597</v>
      </c>
      <c r="H16" s="23">
        <v>15991906</v>
      </c>
      <c r="I16" s="24">
        <v>12903401</v>
      </c>
      <c r="J16" s="24">
        <v>41746168</v>
      </c>
      <c r="K16" s="23">
        <v>70641475</v>
      </c>
      <c r="L16" s="23">
        <v>42366776</v>
      </c>
      <c r="M16" s="24">
        <v>15119405</v>
      </c>
      <c r="N16" s="24">
        <v>19010489</v>
      </c>
      <c r="O16" s="23">
        <v>76496670</v>
      </c>
      <c r="P16" s="23">
        <v>0</v>
      </c>
      <c r="Q16" s="24">
        <v>0</v>
      </c>
      <c r="R16" s="24">
        <v>0</v>
      </c>
      <c r="S16" s="23">
        <v>0</v>
      </c>
      <c r="T16" s="23">
        <v>0</v>
      </c>
      <c r="U16" s="24">
        <v>0</v>
      </c>
      <c r="V16" s="24">
        <v>0</v>
      </c>
      <c r="W16" s="35">
        <v>0</v>
      </c>
    </row>
    <row r="17" spans="1:23" ht="14" x14ac:dyDescent="0.3">
      <c r="A17" s="17" t="s">
        <v>0</v>
      </c>
      <c r="B17" s="18" t="s">
        <v>38</v>
      </c>
      <c r="C17" s="19" t="s">
        <v>0</v>
      </c>
      <c r="D17" s="25">
        <f>SUM(D9:D16)</f>
        <v>5175948929</v>
      </c>
      <c r="E17" s="26">
        <f>SUM(E9:E16)</f>
        <v>5224235617</v>
      </c>
      <c r="F17" s="26">
        <f>SUM(F9:F16)</f>
        <v>2108027028</v>
      </c>
      <c r="G17" s="32">
        <f t="shared" si="1"/>
        <v>0.40727353706854941</v>
      </c>
      <c r="H17" s="25">
        <f t="shared" ref="H17:W17" si="2">SUM(H9:H16)</f>
        <v>297703870</v>
      </c>
      <c r="I17" s="26">
        <f t="shared" si="2"/>
        <v>357137128</v>
      </c>
      <c r="J17" s="26">
        <f t="shared" si="2"/>
        <v>372729176</v>
      </c>
      <c r="K17" s="25">
        <f t="shared" si="2"/>
        <v>1027570174</v>
      </c>
      <c r="L17" s="25">
        <f t="shared" si="2"/>
        <v>417685507</v>
      </c>
      <c r="M17" s="26">
        <f t="shared" si="2"/>
        <v>285156864</v>
      </c>
      <c r="N17" s="26">
        <f t="shared" si="2"/>
        <v>377614483</v>
      </c>
      <c r="O17" s="25">
        <f t="shared" si="2"/>
        <v>1080456854</v>
      </c>
      <c r="P17" s="25">
        <f t="shared" si="2"/>
        <v>0</v>
      </c>
      <c r="Q17" s="26">
        <f t="shared" si="2"/>
        <v>0</v>
      </c>
      <c r="R17" s="26">
        <f t="shared" si="2"/>
        <v>0</v>
      </c>
      <c r="S17" s="25">
        <f t="shared" si="2"/>
        <v>0</v>
      </c>
      <c r="T17" s="25">
        <f t="shared" si="2"/>
        <v>0</v>
      </c>
      <c r="U17" s="26">
        <f t="shared" si="2"/>
        <v>0</v>
      </c>
      <c r="V17" s="26">
        <f t="shared" si="2"/>
        <v>0</v>
      </c>
      <c r="W17" s="36">
        <f t="shared" si="2"/>
        <v>0</v>
      </c>
    </row>
    <row r="18" spans="1:23" ht="13" x14ac:dyDescent="0.3">
      <c r="A18" s="14" t="s">
        <v>20</v>
      </c>
      <c r="B18" s="15" t="s">
        <v>39</v>
      </c>
      <c r="C18" s="16" t="s">
        <v>40</v>
      </c>
      <c r="D18" s="23">
        <v>472046857</v>
      </c>
      <c r="E18" s="24">
        <v>472046857</v>
      </c>
      <c r="F18" s="24">
        <v>133712358</v>
      </c>
      <c r="G18" s="31">
        <f t="shared" si="1"/>
        <v>0.28326077383457721</v>
      </c>
      <c r="H18" s="23">
        <v>2198430</v>
      </c>
      <c r="I18" s="24">
        <v>11929716</v>
      </c>
      <c r="J18" s="24">
        <v>38602395</v>
      </c>
      <c r="K18" s="23">
        <v>52730541</v>
      </c>
      <c r="L18" s="23">
        <v>43104896</v>
      </c>
      <c r="M18" s="24">
        <v>18912159</v>
      </c>
      <c r="N18" s="24">
        <v>18964762</v>
      </c>
      <c r="O18" s="23">
        <v>80981817</v>
      </c>
      <c r="P18" s="23">
        <v>0</v>
      </c>
      <c r="Q18" s="24">
        <v>0</v>
      </c>
      <c r="R18" s="24">
        <v>0</v>
      </c>
      <c r="S18" s="23">
        <v>0</v>
      </c>
      <c r="T18" s="23">
        <v>0</v>
      </c>
      <c r="U18" s="24">
        <v>0</v>
      </c>
      <c r="V18" s="24">
        <v>0</v>
      </c>
      <c r="W18" s="35">
        <v>0</v>
      </c>
    </row>
    <row r="19" spans="1:23" ht="13" x14ac:dyDescent="0.3">
      <c r="A19" s="14" t="s">
        <v>20</v>
      </c>
      <c r="B19" s="15" t="s">
        <v>41</v>
      </c>
      <c r="C19" s="16" t="s">
        <v>42</v>
      </c>
      <c r="D19" s="23">
        <v>1001175959</v>
      </c>
      <c r="E19" s="24">
        <v>1003409406</v>
      </c>
      <c r="F19" s="24">
        <v>242352521</v>
      </c>
      <c r="G19" s="31">
        <f t="shared" si="1"/>
        <v>0.24206785912245421</v>
      </c>
      <c r="H19" s="23">
        <v>31421302</v>
      </c>
      <c r="I19" s="24">
        <v>32310038</v>
      </c>
      <c r="J19" s="24">
        <v>33592099</v>
      </c>
      <c r="K19" s="23">
        <v>97323439</v>
      </c>
      <c r="L19" s="23">
        <v>37973972</v>
      </c>
      <c r="M19" s="24">
        <v>36317478</v>
      </c>
      <c r="N19" s="24">
        <v>70737632</v>
      </c>
      <c r="O19" s="23">
        <v>145029082</v>
      </c>
      <c r="P19" s="23">
        <v>0</v>
      </c>
      <c r="Q19" s="24">
        <v>0</v>
      </c>
      <c r="R19" s="24">
        <v>0</v>
      </c>
      <c r="S19" s="23">
        <v>0</v>
      </c>
      <c r="T19" s="23">
        <v>0</v>
      </c>
      <c r="U19" s="24">
        <v>0</v>
      </c>
      <c r="V19" s="24">
        <v>0</v>
      </c>
      <c r="W19" s="35">
        <v>0</v>
      </c>
    </row>
    <row r="20" spans="1:23" ht="13" x14ac:dyDescent="0.3">
      <c r="A20" s="14" t="s">
        <v>20</v>
      </c>
      <c r="B20" s="15" t="s">
        <v>43</v>
      </c>
      <c r="C20" s="16" t="s">
        <v>44</v>
      </c>
      <c r="D20" s="23">
        <v>132968165</v>
      </c>
      <c r="E20" s="24">
        <v>132439217</v>
      </c>
      <c r="F20" s="24">
        <v>61670498</v>
      </c>
      <c r="G20" s="31">
        <f t="shared" si="1"/>
        <v>0.46379897022719685</v>
      </c>
      <c r="H20" s="23">
        <v>11024181</v>
      </c>
      <c r="I20" s="24">
        <v>9940405</v>
      </c>
      <c r="J20" s="24">
        <v>11751209</v>
      </c>
      <c r="K20" s="23">
        <v>32715795</v>
      </c>
      <c r="L20" s="23">
        <v>10796606</v>
      </c>
      <c r="M20" s="24">
        <v>9302382</v>
      </c>
      <c r="N20" s="24">
        <v>8855715</v>
      </c>
      <c r="O20" s="23">
        <v>28954703</v>
      </c>
      <c r="P20" s="23">
        <v>0</v>
      </c>
      <c r="Q20" s="24">
        <v>0</v>
      </c>
      <c r="R20" s="24">
        <v>0</v>
      </c>
      <c r="S20" s="23">
        <v>0</v>
      </c>
      <c r="T20" s="23">
        <v>0</v>
      </c>
      <c r="U20" s="24">
        <v>0</v>
      </c>
      <c r="V20" s="24">
        <v>0</v>
      </c>
      <c r="W20" s="35">
        <v>0</v>
      </c>
    </row>
    <row r="21" spans="1:23" ht="13" x14ac:dyDescent="0.3">
      <c r="A21" s="14" t="s">
        <v>20</v>
      </c>
      <c r="B21" s="15" t="s">
        <v>45</v>
      </c>
      <c r="C21" s="16" t="s">
        <v>46</v>
      </c>
      <c r="D21" s="23">
        <v>290496561</v>
      </c>
      <c r="E21" s="24">
        <v>290496561</v>
      </c>
      <c r="F21" s="24">
        <v>121306804</v>
      </c>
      <c r="G21" s="31">
        <f t="shared" si="1"/>
        <v>0.41758430317527923</v>
      </c>
      <c r="H21" s="23">
        <v>24884477</v>
      </c>
      <c r="I21" s="24">
        <v>20535869</v>
      </c>
      <c r="J21" s="24">
        <v>-6667734</v>
      </c>
      <c r="K21" s="23">
        <v>38752612</v>
      </c>
      <c r="L21" s="23">
        <v>20682131</v>
      </c>
      <c r="M21" s="24">
        <v>20008049</v>
      </c>
      <c r="N21" s="24">
        <v>41864012</v>
      </c>
      <c r="O21" s="23">
        <v>82554192</v>
      </c>
      <c r="P21" s="23">
        <v>0</v>
      </c>
      <c r="Q21" s="24">
        <v>0</v>
      </c>
      <c r="R21" s="24">
        <v>0</v>
      </c>
      <c r="S21" s="23">
        <v>0</v>
      </c>
      <c r="T21" s="23">
        <v>0</v>
      </c>
      <c r="U21" s="24">
        <v>0</v>
      </c>
      <c r="V21" s="24">
        <v>0</v>
      </c>
      <c r="W21" s="35">
        <v>0</v>
      </c>
    </row>
    <row r="22" spans="1:23" ht="13" x14ac:dyDescent="0.3">
      <c r="A22" s="14" t="s">
        <v>20</v>
      </c>
      <c r="B22" s="15" t="s">
        <v>47</v>
      </c>
      <c r="C22" s="16" t="s">
        <v>48</v>
      </c>
      <c r="D22" s="23">
        <v>212531586</v>
      </c>
      <c r="E22" s="24">
        <v>212531586</v>
      </c>
      <c r="F22" s="24">
        <v>108661889</v>
      </c>
      <c r="G22" s="31">
        <f t="shared" si="1"/>
        <v>0.5112740701045726</v>
      </c>
      <c r="H22" s="23">
        <v>13406524</v>
      </c>
      <c r="I22" s="24">
        <v>19007594</v>
      </c>
      <c r="J22" s="24">
        <v>19062406</v>
      </c>
      <c r="K22" s="23">
        <v>51476524</v>
      </c>
      <c r="L22" s="23">
        <v>16473841</v>
      </c>
      <c r="M22" s="24">
        <v>22013632</v>
      </c>
      <c r="N22" s="24">
        <v>18697892</v>
      </c>
      <c r="O22" s="23">
        <v>57185365</v>
      </c>
      <c r="P22" s="23">
        <v>0</v>
      </c>
      <c r="Q22" s="24">
        <v>0</v>
      </c>
      <c r="R22" s="24">
        <v>0</v>
      </c>
      <c r="S22" s="23">
        <v>0</v>
      </c>
      <c r="T22" s="23">
        <v>0</v>
      </c>
      <c r="U22" s="24">
        <v>0</v>
      </c>
      <c r="V22" s="24">
        <v>0</v>
      </c>
      <c r="W22" s="35">
        <v>0</v>
      </c>
    </row>
    <row r="23" spans="1:23" ht="13" x14ac:dyDescent="0.3">
      <c r="A23" s="14" t="s">
        <v>20</v>
      </c>
      <c r="B23" s="15" t="s">
        <v>49</v>
      </c>
      <c r="C23" s="16" t="s">
        <v>50</v>
      </c>
      <c r="D23" s="23">
        <v>503019511</v>
      </c>
      <c r="E23" s="24">
        <v>503019511</v>
      </c>
      <c r="F23" s="24">
        <v>236608156</v>
      </c>
      <c r="G23" s="31">
        <f t="shared" si="1"/>
        <v>0.47037570278263025</v>
      </c>
      <c r="H23" s="23">
        <v>27483568</v>
      </c>
      <c r="I23" s="24">
        <v>50810296</v>
      </c>
      <c r="J23" s="24">
        <v>40236800</v>
      </c>
      <c r="K23" s="23">
        <v>118530664</v>
      </c>
      <c r="L23" s="23">
        <v>35779211</v>
      </c>
      <c r="M23" s="24">
        <v>33991428</v>
      </c>
      <c r="N23" s="24">
        <v>48306853</v>
      </c>
      <c r="O23" s="23">
        <v>118077492</v>
      </c>
      <c r="P23" s="23">
        <v>0</v>
      </c>
      <c r="Q23" s="24">
        <v>0</v>
      </c>
      <c r="R23" s="24">
        <v>0</v>
      </c>
      <c r="S23" s="23">
        <v>0</v>
      </c>
      <c r="T23" s="23">
        <v>0</v>
      </c>
      <c r="U23" s="24">
        <v>0</v>
      </c>
      <c r="V23" s="24">
        <v>0</v>
      </c>
      <c r="W23" s="35">
        <v>0</v>
      </c>
    </row>
    <row r="24" spans="1:23" ht="13" x14ac:dyDescent="0.3">
      <c r="A24" s="14" t="s">
        <v>35</v>
      </c>
      <c r="B24" s="15" t="s">
        <v>51</v>
      </c>
      <c r="C24" s="16" t="s">
        <v>52</v>
      </c>
      <c r="D24" s="23">
        <v>2149423595</v>
      </c>
      <c r="E24" s="24">
        <v>2182154489</v>
      </c>
      <c r="F24" s="24">
        <v>534945015</v>
      </c>
      <c r="G24" s="31">
        <f t="shared" si="1"/>
        <v>0.24887835801393071</v>
      </c>
      <c r="H24" s="23">
        <v>98133476</v>
      </c>
      <c r="I24" s="24">
        <v>33338551</v>
      </c>
      <c r="J24" s="24">
        <v>273112600</v>
      </c>
      <c r="K24" s="23">
        <v>404584627</v>
      </c>
      <c r="L24" s="23">
        <v>46333112</v>
      </c>
      <c r="M24" s="24">
        <v>30356451</v>
      </c>
      <c r="N24" s="24">
        <v>53670825</v>
      </c>
      <c r="O24" s="23">
        <v>130360388</v>
      </c>
      <c r="P24" s="23">
        <v>0</v>
      </c>
      <c r="Q24" s="24">
        <v>0</v>
      </c>
      <c r="R24" s="24">
        <v>0</v>
      </c>
      <c r="S24" s="23">
        <v>0</v>
      </c>
      <c r="T24" s="23">
        <v>0</v>
      </c>
      <c r="U24" s="24">
        <v>0</v>
      </c>
      <c r="V24" s="24">
        <v>0</v>
      </c>
      <c r="W24" s="35">
        <v>0</v>
      </c>
    </row>
    <row r="25" spans="1:23" ht="14" x14ac:dyDescent="0.3">
      <c r="A25" s="17" t="s">
        <v>0</v>
      </c>
      <c r="B25" s="18" t="s">
        <v>53</v>
      </c>
      <c r="C25" s="19" t="s">
        <v>0</v>
      </c>
      <c r="D25" s="25">
        <f>SUM(D18:D24)</f>
        <v>4761662234</v>
      </c>
      <c r="E25" s="26">
        <f>SUM(E18:E24)</f>
        <v>4796097627</v>
      </c>
      <c r="F25" s="26">
        <f>SUM(F18:F24)</f>
        <v>1439257241</v>
      </c>
      <c r="G25" s="32">
        <f t="shared" si="1"/>
        <v>0.30225941494194608</v>
      </c>
      <c r="H25" s="25">
        <f t="shared" ref="H25:W25" si="3">SUM(H18:H24)</f>
        <v>208551958</v>
      </c>
      <c r="I25" s="26">
        <f t="shared" si="3"/>
        <v>177872469</v>
      </c>
      <c r="J25" s="26">
        <f t="shared" si="3"/>
        <v>409689775</v>
      </c>
      <c r="K25" s="25">
        <f t="shared" si="3"/>
        <v>796114202</v>
      </c>
      <c r="L25" s="25">
        <f t="shared" si="3"/>
        <v>211143769</v>
      </c>
      <c r="M25" s="26">
        <f t="shared" si="3"/>
        <v>170901579</v>
      </c>
      <c r="N25" s="26">
        <f t="shared" si="3"/>
        <v>261097691</v>
      </c>
      <c r="O25" s="25">
        <f t="shared" si="3"/>
        <v>643143039</v>
      </c>
      <c r="P25" s="25">
        <f t="shared" si="3"/>
        <v>0</v>
      </c>
      <c r="Q25" s="26">
        <f t="shared" si="3"/>
        <v>0</v>
      </c>
      <c r="R25" s="26">
        <f t="shared" si="3"/>
        <v>0</v>
      </c>
      <c r="S25" s="25">
        <f t="shared" si="3"/>
        <v>0</v>
      </c>
      <c r="T25" s="25">
        <f t="shared" si="3"/>
        <v>0</v>
      </c>
      <c r="U25" s="26">
        <f t="shared" si="3"/>
        <v>0</v>
      </c>
      <c r="V25" s="26">
        <f t="shared" si="3"/>
        <v>0</v>
      </c>
      <c r="W25" s="36">
        <f t="shared" si="3"/>
        <v>0</v>
      </c>
    </row>
    <row r="26" spans="1:23" ht="13" x14ac:dyDescent="0.3">
      <c r="A26" s="14" t="s">
        <v>20</v>
      </c>
      <c r="B26" s="15" t="s">
        <v>54</v>
      </c>
      <c r="C26" s="16" t="s">
        <v>55</v>
      </c>
      <c r="D26" s="23">
        <v>492229402</v>
      </c>
      <c r="E26" s="24">
        <v>492229402</v>
      </c>
      <c r="F26" s="24">
        <v>233070713</v>
      </c>
      <c r="G26" s="31">
        <f t="shared" si="1"/>
        <v>0.47350018518398052</v>
      </c>
      <c r="H26" s="23">
        <v>21809419</v>
      </c>
      <c r="I26" s="24">
        <v>63931754</v>
      </c>
      <c r="J26" s="24">
        <v>36487966</v>
      </c>
      <c r="K26" s="23">
        <v>122229139</v>
      </c>
      <c r="L26" s="23">
        <v>41103290</v>
      </c>
      <c r="M26" s="24">
        <v>24303054</v>
      </c>
      <c r="N26" s="24">
        <v>45435230</v>
      </c>
      <c r="O26" s="23">
        <v>110841574</v>
      </c>
      <c r="P26" s="23">
        <v>0</v>
      </c>
      <c r="Q26" s="24">
        <v>0</v>
      </c>
      <c r="R26" s="24">
        <v>0</v>
      </c>
      <c r="S26" s="23">
        <v>0</v>
      </c>
      <c r="T26" s="23">
        <v>0</v>
      </c>
      <c r="U26" s="24">
        <v>0</v>
      </c>
      <c r="V26" s="24">
        <v>0</v>
      </c>
      <c r="W26" s="35">
        <v>0</v>
      </c>
    </row>
    <row r="27" spans="1:23" ht="13" x14ac:dyDescent="0.3">
      <c r="A27" s="14" t="s">
        <v>20</v>
      </c>
      <c r="B27" s="15" t="s">
        <v>56</v>
      </c>
      <c r="C27" s="16" t="s">
        <v>57</v>
      </c>
      <c r="D27" s="23">
        <v>303139023</v>
      </c>
      <c r="E27" s="24">
        <v>303139023</v>
      </c>
      <c r="F27" s="24">
        <v>150957988</v>
      </c>
      <c r="G27" s="31">
        <f t="shared" si="1"/>
        <v>0.49798269620998281</v>
      </c>
      <c r="H27" s="23">
        <v>22331910</v>
      </c>
      <c r="I27" s="24">
        <v>24396589</v>
      </c>
      <c r="J27" s="24">
        <v>28914073</v>
      </c>
      <c r="K27" s="23">
        <v>75642572</v>
      </c>
      <c r="L27" s="23">
        <v>26012284</v>
      </c>
      <c r="M27" s="24">
        <v>22686318</v>
      </c>
      <c r="N27" s="24">
        <v>26616814</v>
      </c>
      <c r="O27" s="23">
        <v>75315416</v>
      </c>
      <c r="P27" s="23">
        <v>0</v>
      </c>
      <c r="Q27" s="24">
        <v>0</v>
      </c>
      <c r="R27" s="24">
        <v>0</v>
      </c>
      <c r="S27" s="23">
        <v>0</v>
      </c>
      <c r="T27" s="23">
        <v>0</v>
      </c>
      <c r="U27" s="24">
        <v>0</v>
      </c>
      <c r="V27" s="24">
        <v>0</v>
      </c>
      <c r="W27" s="35">
        <v>0</v>
      </c>
    </row>
    <row r="28" spans="1:23" ht="13" x14ac:dyDescent="0.3">
      <c r="A28" s="14" t="s">
        <v>20</v>
      </c>
      <c r="B28" s="15" t="s">
        <v>58</v>
      </c>
      <c r="C28" s="16" t="s">
        <v>59</v>
      </c>
      <c r="D28" s="23">
        <v>276949813</v>
      </c>
      <c r="E28" s="24">
        <v>276949813</v>
      </c>
      <c r="F28" s="24">
        <v>141847822</v>
      </c>
      <c r="G28" s="31">
        <f t="shared" si="1"/>
        <v>0.51217879681326961</v>
      </c>
      <c r="H28" s="23">
        <v>21042075</v>
      </c>
      <c r="I28" s="24">
        <v>20784407</v>
      </c>
      <c r="J28" s="24">
        <v>22172826</v>
      </c>
      <c r="K28" s="23">
        <v>63999308</v>
      </c>
      <c r="L28" s="23">
        <v>22987884</v>
      </c>
      <c r="M28" s="24">
        <v>32572189</v>
      </c>
      <c r="N28" s="24">
        <v>22288441</v>
      </c>
      <c r="O28" s="23">
        <v>77848514</v>
      </c>
      <c r="P28" s="23">
        <v>0</v>
      </c>
      <c r="Q28" s="24">
        <v>0</v>
      </c>
      <c r="R28" s="24">
        <v>0</v>
      </c>
      <c r="S28" s="23">
        <v>0</v>
      </c>
      <c r="T28" s="23">
        <v>0</v>
      </c>
      <c r="U28" s="24">
        <v>0</v>
      </c>
      <c r="V28" s="24">
        <v>0</v>
      </c>
      <c r="W28" s="35">
        <v>0</v>
      </c>
    </row>
    <row r="29" spans="1:23" ht="13" x14ac:dyDescent="0.3">
      <c r="A29" s="14" t="s">
        <v>20</v>
      </c>
      <c r="B29" s="15" t="s">
        <v>60</v>
      </c>
      <c r="C29" s="16" t="s">
        <v>61</v>
      </c>
      <c r="D29" s="23">
        <v>269517412</v>
      </c>
      <c r="E29" s="24">
        <v>269517412</v>
      </c>
      <c r="F29" s="24">
        <v>109736912</v>
      </c>
      <c r="G29" s="31">
        <f t="shared" si="1"/>
        <v>0.4071607514545294</v>
      </c>
      <c r="H29" s="23">
        <v>20481184</v>
      </c>
      <c r="I29" s="24">
        <v>16679190</v>
      </c>
      <c r="J29" s="24">
        <v>20224300</v>
      </c>
      <c r="K29" s="23">
        <v>57384674</v>
      </c>
      <c r="L29" s="23">
        <v>17148172</v>
      </c>
      <c r="M29" s="24">
        <v>13997703</v>
      </c>
      <c r="N29" s="24">
        <v>21206363</v>
      </c>
      <c r="O29" s="23">
        <v>52352238</v>
      </c>
      <c r="P29" s="23">
        <v>0</v>
      </c>
      <c r="Q29" s="24">
        <v>0</v>
      </c>
      <c r="R29" s="24">
        <v>0</v>
      </c>
      <c r="S29" s="23">
        <v>0</v>
      </c>
      <c r="T29" s="23">
        <v>0</v>
      </c>
      <c r="U29" s="24">
        <v>0</v>
      </c>
      <c r="V29" s="24">
        <v>0</v>
      </c>
      <c r="W29" s="35">
        <v>0</v>
      </c>
    </row>
    <row r="30" spans="1:23" ht="13" x14ac:dyDescent="0.3">
      <c r="A30" s="14" t="s">
        <v>20</v>
      </c>
      <c r="B30" s="15" t="s">
        <v>62</v>
      </c>
      <c r="C30" s="16" t="s">
        <v>63</v>
      </c>
      <c r="D30" s="23">
        <v>164034748</v>
      </c>
      <c r="E30" s="24">
        <v>164034748</v>
      </c>
      <c r="F30" s="24">
        <v>76495650</v>
      </c>
      <c r="G30" s="31">
        <f t="shared" si="1"/>
        <v>0.46633808344071098</v>
      </c>
      <c r="H30" s="23">
        <v>8853544</v>
      </c>
      <c r="I30" s="24">
        <v>17329946</v>
      </c>
      <c r="J30" s="24">
        <v>16954798</v>
      </c>
      <c r="K30" s="23">
        <v>43138288</v>
      </c>
      <c r="L30" s="23">
        <v>8056485</v>
      </c>
      <c r="M30" s="24">
        <v>10009064</v>
      </c>
      <c r="N30" s="24">
        <v>15291813</v>
      </c>
      <c r="O30" s="23">
        <v>33357362</v>
      </c>
      <c r="P30" s="23">
        <v>0</v>
      </c>
      <c r="Q30" s="24">
        <v>0</v>
      </c>
      <c r="R30" s="24">
        <v>0</v>
      </c>
      <c r="S30" s="23">
        <v>0</v>
      </c>
      <c r="T30" s="23">
        <v>0</v>
      </c>
      <c r="U30" s="24">
        <v>0</v>
      </c>
      <c r="V30" s="24">
        <v>0</v>
      </c>
      <c r="W30" s="35">
        <v>0</v>
      </c>
    </row>
    <row r="31" spans="1:23" ht="13" x14ac:dyDescent="0.3">
      <c r="A31" s="14" t="s">
        <v>20</v>
      </c>
      <c r="B31" s="15" t="s">
        <v>64</v>
      </c>
      <c r="C31" s="16" t="s">
        <v>65</v>
      </c>
      <c r="D31" s="23">
        <v>1088722770</v>
      </c>
      <c r="E31" s="24">
        <v>1088722770</v>
      </c>
      <c r="F31" s="24">
        <v>590440731</v>
      </c>
      <c r="G31" s="31">
        <f t="shared" si="1"/>
        <v>0.54232422364051414</v>
      </c>
      <c r="H31" s="23">
        <v>105016152</v>
      </c>
      <c r="I31" s="24">
        <v>118331673</v>
      </c>
      <c r="J31" s="24">
        <v>105098606</v>
      </c>
      <c r="K31" s="23">
        <v>328446431</v>
      </c>
      <c r="L31" s="23">
        <v>86708012</v>
      </c>
      <c r="M31" s="24">
        <v>83554843</v>
      </c>
      <c r="N31" s="24">
        <v>91731445</v>
      </c>
      <c r="O31" s="23">
        <v>261994300</v>
      </c>
      <c r="P31" s="23">
        <v>0</v>
      </c>
      <c r="Q31" s="24">
        <v>0</v>
      </c>
      <c r="R31" s="24">
        <v>0</v>
      </c>
      <c r="S31" s="23">
        <v>0</v>
      </c>
      <c r="T31" s="23">
        <v>0</v>
      </c>
      <c r="U31" s="24">
        <v>0</v>
      </c>
      <c r="V31" s="24">
        <v>0</v>
      </c>
      <c r="W31" s="35">
        <v>0</v>
      </c>
    </row>
    <row r="32" spans="1:23" ht="13" x14ac:dyDescent="0.3">
      <c r="A32" s="14" t="s">
        <v>35</v>
      </c>
      <c r="B32" s="15" t="s">
        <v>66</v>
      </c>
      <c r="C32" s="16" t="s">
        <v>67</v>
      </c>
      <c r="D32" s="23">
        <v>1425520797</v>
      </c>
      <c r="E32" s="24">
        <v>1425520797</v>
      </c>
      <c r="F32" s="24">
        <v>659162312</v>
      </c>
      <c r="G32" s="31">
        <f t="shared" si="1"/>
        <v>0.46240104906726237</v>
      </c>
      <c r="H32" s="23">
        <v>59142770</v>
      </c>
      <c r="I32" s="24">
        <v>85685113</v>
      </c>
      <c r="J32" s="24">
        <v>126396669</v>
      </c>
      <c r="K32" s="23">
        <v>271224552</v>
      </c>
      <c r="L32" s="23">
        <v>94541258</v>
      </c>
      <c r="M32" s="24">
        <v>140932844</v>
      </c>
      <c r="N32" s="24">
        <v>152463658</v>
      </c>
      <c r="O32" s="23">
        <v>387937760</v>
      </c>
      <c r="P32" s="23">
        <v>0</v>
      </c>
      <c r="Q32" s="24">
        <v>0</v>
      </c>
      <c r="R32" s="24">
        <v>0</v>
      </c>
      <c r="S32" s="23">
        <v>0</v>
      </c>
      <c r="T32" s="23">
        <v>0</v>
      </c>
      <c r="U32" s="24">
        <v>0</v>
      </c>
      <c r="V32" s="24">
        <v>0</v>
      </c>
      <c r="W32" s="35">
        <v>0</v>
      </c>
    </row>
    <row r="33" spans="1:23" ht="14" x14ac:dyDescent="0.3">
      <c r="A33" s="17" t="s">
        <v>0</v>
      </c>
      <c r="B33" s="18" t="s">
        <v>68</v>
      </c>
      <c r="C33" s="19" t="s">
        <v>0</v>
      </c>
      <c r="D33" s="25">
        <f>SUM(D26:D32)</f>
        <v>4020113965</v>
      </c>
      <c r="E33" s="26">
        <f>SUM(E26:E32)</f>
        <v>4020113965</v>
      </c>
      <c r="F33" s="26">
        <f>SUM(F26:F32)</f>
        <v>1961712128</v>
      </c>
      <c r="G33" s="32">
        <f t="shared" si="1"/>
        <v>0.48797425771485559</v>
      </c>
      <c r="H33" s="25">
        <f t="shared" ref="H33:W33" si="4">SUM(H26:H32)</f>
        <v>258677054</v>
      </c>
      <c r="I33" s="26">
        <f t="shared" si="4"/>
        <v>347138672</v>
      </c>
      <c r="J33" s="26">
        <f t="shared" si="4"/>
        <v>356249238</v>
      </c>
      <c r="K33" s="25">
        <f t="shared" si="4"/>
        <v>962064964</v>
      </c>
      <c r="L33" s="25">
        <f t="shared" si="4"/>
        <v>296557385</v>
      </c>
      <c r="M33" s="26">
        <f t="shared" si="4"/>
        <v>328056015</v>
      </c>
      <c r="N33" s="26">
        <f t="shared" si="4"/>
        <v>375033764</v>
      </c>
      <c r="O33" s="25">
        <f t="shared" si="4"/>
        <v>999647164</v>
      </c>
      <c r="P33" s="25">
        <f t="shared" si="4"/>
        <v>0</v>
      </c>
      <c r="Q33" s="26">
        <f t="shared" si="4"/>
        <v>0</v>
      </c>
      <c r="R33" s="26">
        <f t="shared" si="4"/>
        <v>0</v>
      </c>
      <c r="S33" s="25">
        <f t="shared" si="4"/>
        <v>0</v>
      </c>
      <c r="T33" s="25">
        <f t="shared" si="4"/>
        <v>0</v>
      </c>
      <c r="U33" s="26">
        <f t="shared" si="4"/>
        <v>0</v>
      </c>
      <c r="V33" s="26">
        <f t="shared" si="4"/>
        <v>0</v>
      </c>
      <c r="W33" s="36">
        <f t="shared" si="4"/>
        <v>0</v>
      </c>
    </row>
    <row r="34" spans="1:23" ht="13" x14ac:dyDescent="0.3">
      <c r="A34" s="14" t="s">
        <v>20</v>
      </c>
      <c r="B34" s="15" t="s">
        <v>69</v>
      </c>
      <c r="C34" s="16" t="s">
        <v>70</v>
      </c>
      <c r="D34" s="23">
        <v>466929807</v>
      </c>
      <c r="E34" s="24">
        <v>466929807</v>
      </c>
      <c r="F34" s="24">
        <v>177310750</v>
      </c>
      <c r="G34" s="31">
        <f t="shared" si="1"/>
        <v>0.37973748375416949</v>
      </c>
      <c r="H34" s="23">
        <v>23933567</v>
      </c>
      <c r="I34" s="24">
        <v>35845512</v>
      </c>
      <c r="J34" s="24">
        <v>25469822</v>
      </c>
      <c r="K34" s="23">
        <v>85248901</v>
      </c>
      <c r="L34" s="23">
        <v>33222005</v>
      </c>
      <c r="M34" s="24">
        <v>31197045</v>
      </c>
      <c r="N34" s="24">
        <v>27642799</v>
      </c>
      <c r="O34" s="23">
        <v>92061849</v>
      </c>
      <c r="P34" s="23">
        <v>0</v>
      </c>
      <c r="Q34" s="24">
        <v>0</v>
      </c>
      <c r="R34" s="24">
        <v>0</v>
      </c>
      <c r="S34" s="23">
        <v>0</v>
      </c>
      <c r="T34" s="23">
        <v>0</v>
      </c>
      <c r="U34" s="24">
        <v>0</v>
      </c>
      <c r="V34" s="24">
        <v>0</v>
      </c>
      <c r="W34" s="35">
        <v>0</v>
      </c>
    </row>
    <row r="35" spans="1:23" ht="13" x14ac:dyDescent="0.3">
      <c r="A35" s="14" t="s">
        <v>20</v>
      </c>
      <c r="B35" s="15" t="s">
        <v>71</v>
      </c>
      <c r="C35" s="16" t="s">
        <v>72</v>
      </c>
      <c r="D35" s="23">
        <v>423745232</v>
      </c>
      <c r="E35" s="24">
        <v>423745232</v>
      </c>
      <c r="F35" s="24">
        <v>156823710</v>
      </c>
      <c r="G35" s="31">
        <f t="shared" si="1"/>
        <v>0.37008961554521985</v>
      </c>
      <c r="H35" s="23">
        <v>16776453</v>
      </c>
      <c r="I35" s="24">
        <v>30092776</v>
      </c>
      <c r="J35" s="24">
        <v>30044949</v>
      </c>
      <c r="K35" s="23">
        <v>76914178</v>
      </c>
      <c r="L35" s="23">
        <v>28385533</v>
      </c>
      <c r="M35" s="24">
        <v>26777461</v>
      </c>
      <c r="N35" s="24">
        <v>24746538</v>
      </c>
      <c r="O35" s="23">
        <v>79909532</v>
      </c>
      <c r="P35" s="23">
        <v>0</v>
      </c>
      <c r="Q35" s="24">
        <v>0</v>
      </c>
      <c r="R35" s="24">
        <v>0</v>
      </c>
      <c r="S35" s="23">
        <v>0</v>
      </c>
      <c r="T35" s="23">
        <v>0</v>
      </c>
      <c r="U35" s="24">
        <v>0</v>
      </c>
      <c r="V35" s="24">
        <v>0</v>
      </c>
      <c r="W35" s="35">
        <v>0</v>
      </c>
    </row>
    <row r="36" spans="1:23" ht="13" x14ac:dyDescent="0.3">
      <c r="A36" s="14" t="s">
        <v>20</v>
      </c>
      <c r="B36" s="15" t="s">
        <v>73</v>
      </c>
      <c r="C36" s="16" t="s">
        <v>74</v>
      </c>
      <c r="D36" s="23">
        <v>524942511</v>
      </c>
      <c r="E36" s="24">
        <v>524942511</v>
      </c>
      <c r="F36" s="24">
        <v>239401117</v>
      </c>
      <c r="G36" s="31">
        <f t="shared" si="1"/>
        <v>0.4560520666233488</v>
      </c>
      <c r="H36" s="23">
        <v>40898972</v>
      </c>
      <c r="I36" s="24">
        <v>45310514</v>
      </c>
      <c r="J36" s="24">
        <v>98657987</v>
      </c>
      <c r="K36" s="23">
        <v>184867473</v>
      </c>
      <c r="L36" s="23">
        <v>-19859237</v>
      </c>
      <c r="M36" s="24">
        <v>36976452</v>
      </c>
      <c r="N36" s="24">
        <v>37416429</v>
      </c>
      <c r="O36" s="23">
        <v>54533644</v>
      </c>
      <c r="P36" s="23">
        <v>0</v>
      </c>
      <c r="Q36" s="24">
        <v>0</v>
      </c>
      <c r="R36" s="24">
        <v>0</v>
      </c>
      <c r="S36" s="23">
        <v>0</v>
      </c>
      <c r="T36" s="23">
        <v>0</v>
      </c>
      <c r="U36" s="24">
        <v>0</v>
      </c>
      <c r="V36" s="24">
        <v>0</v>
      </c>
      <c r="W36" s="35">
        <v>0</v>
      </c>
    </row>
    <row r="37" spans="1:23" ht="13" x14ac:dyDescent="0.3">
      <c r="A37" s="14" t="s">
        <v>35</v>
      </c>
      <c r="B37" s="15" t="s">
        <v>75</v>
      </c>
      <c r="C37" s="16" t="s">
        <v>76</v>
      </c>
      <c r="D37" s="23">
        <v>915854586</v>
      </c>
      <c r="E37" s="24">
        <v>910066871</v>
      </c>
      <c r="F37" s="24">
        <v>285027747</v>
      </c>
      <c r="G37" s="31">
        <f t="shared" si="1"/>
        <v>0.31121506771600094</v>
      </c>
      <c r="H37" s="23">
        <v>34708799</v>
      </c>
      <c r="I37" s="24">
        <v>41170224</v>
      </c>
      <c r="J37" s="24">
        <v>46684932</v>
      </c>
      <c r="K37" s="23">
        <v>122563955</v>
      </c>
      <c r="L37" s="23">
        <v>40278455</v>
      </c>
      <c r="M37" s="24">
        <v>39473349</v>
      </c>
      <c r="N37" s="24">
        <v>82711988</v>
      </c>
      <c r="O37" s="23">
        <v>162463792</v>
      </c>
      <c r="P37" s="23">
        <v>0</v>
      </c>
      <c r="Q37" s="24">
        <v>0</v>
      </c>
      <c r="R37" s="24">
        <v>0</v>
      </c>
      <c r="S37" s="23">
        <v>0</v>
      </c>
      <c r="T37" s="23">
        <v>0</v>
      </c>
      <c r="U37" s="24">
        <v>0</v>
      </c>
      <c r="V37" s="24">
        <v>0</v>
      </c>
      <c r="W37" s="35">
        <v>0</v>
      </c>
    </row>
    <row r="38" spans="1:23" ht="14" x14ac:dyDescent="0.3">
      <c r="A38" s="17" t="s">
        <v>0</v>
      </c>
      <c r="B38" s="18" t="s">
        <v>77</v>
      </c>
      <c r="C38" s="19" t="s">
        <v>0</v>
      </c>
      <c r="D38" s="25">
        <f>SUM(D34:D37)</f>
        <v>2331472136</v>
      </c>
      <c r="E38" s="26">
        <f>SUM(E34:E37)</f>
        <v>2325684421</v>
      </c>
      <c r="F38" s="26">
        <f>SUM(F34:F37)</f>
        <v>858563324</v>
      </c>
      <c r="G38" s="32">
        <f t="shared" si="1"/>
        <v>0.36824944666634435</v>
      </c>
      <c r="H38" s="25">
        <f t="shared" ref="H38:W38" si="5">SUM(H34:H37)</f>
        <v>116317791</v>
      </c>
      <c r="I38" s="26">
        <f t="shared" si="5"/>
        <v>152419026</v>
      </c>
      <c r="J38" s="26">
        <f t="shared" si="5"/>
        <v>200857690</v>
      </c>
      <c r="K38" s="25">
        <f t="shared" si="5"/>
        <v>469594507</v>
      </c>
      <c r="L38" s="25">
        <f t="shared" si="5"/>
        <v>82026756</v>
      </c>
      <c r="M38" s="26">
        <f t="shared" si="5"/>
        <v>134424307</v>
      </c>
      <c r="N38" s="26">
        <f t="shared" si="5"/>
        <v>172517754</v>
      </c>
      <c r="O38" s="25">
        <f t="shared" si="5"/>
        <v>388968817</v>
      </c>
      <c r="P38" s="25">
        <f t="shared" si="5"/>
        <v>0</v>
      </c>
      <c r="Q38" s="26">
        <f t="shared" si="5"/>
        <v>0</v>
      </c>
      <c r="R38" s="26">
        <f t="shared" si="5"/>
        <v>0</v>
      </c>
      <c r="S38" s="25">
        <f t="shared" si="5"/>
        <v>0</v>
      </c>
      <c r="T38" s="25">
        <f t="shared" si="5"/>
        <v>0</v>
      </c>
      <c r="U38" s="26">
        <f t="shared" si="5"/>
        <v>0</v>
      </c>
      <c r="V38" s="26">
        <f t="shared" si="5"/>
        <v>0</v>
      </c>
      <c r="W38" s="36">
        <f t="shared" si="5"/>
        <v>0</v>
      </c>
    </row>
    <row r="39" spans="1:23" ht="13" x14ac:dyDescent="0.3">
      <c r="A39" s="14" t="s">
        <v>20</v>
      </c>
      <c r="B39" s="15" t="s">
        <v>78</v>
      </c>
      <c r="C39" s="16" t="s">
        <v>79</v>
      </c>
      <c r="D39" s="23">
        <v>552377316</v>
      </c>
      <c r="E39" s="24">
        <v>557038796</v>
      </c>
      <c r="F39" s="24">
        <v>245246795</v>
      </c>
      <c r="G39" s="31">
        <f t="shared" si="1"/>
        <v>0.44398418960419439</v>
      </c>
      <c r="H39" s="23">
        <v>45669878</v>
      </c>
      <c r="I39" s="24">
        <v>41255036</v>
      </c>
      <c r="J39" s="24">
        <v>37677830</v>
      </c>
      <c r="K39" s="23">
        <v>124602744</v>
      </c>
      <c r="L39" s="23">
        <v>39917613</v>
      </c>
      <c r="M39" s="24">
        <v>35195993</v>
      </c>
      <c r="N39" s="24">
        <v>45530445</v>
      </c>
      <c r="O39" s="23">
        <v>120644051</v>
      </c>
      <c r="P39" s="23">
        <v>0</v>
      </c>
      <c r="Q39" s="24">
        <v>0</v>
      </c>
      <c r="R39" s="24">
        <v>0</v>
      </c>
      <c r="S39" s="23">
        <v>0</v>
      </c>
      <c r="T39" s="23">
        <v>0</v>
      </c>
      <c r="U39" s="24">
        <v>0</v>
      </c>
      <c r="V39" s="24">
        <v>0</v>
      </c>
      <c r="W39" s="35">
        <v>0</v>
      </c>
    </row>
    <row r="40" spans="1:23" ht="13" x14ac:dyDescent="0.3">
      <c r="A40" s="14" t="s">
        <v>20</v>
      </c>
      <c r="B40" s="15" t="s">
        <v>80</v>
      </c>
      <c r="C40" s="16" t="s">
        <v>81</v>
      </c>
      <c r="D40" s="23">
        <v>375405447</v>
      </c>
      <c r="E40" s="24">
        <v>375405447</v>
      </c>
      <c r="F40" s="24">
        <v>131979120</v>
      </c>
      <c r="G40" s="31">
        <f t="shared" si="1"/>
        <v>0.3515642115869459</v>
      </c>
      <c r="H40" s="23">
        <v>25793618</v>
      </c>
      <c r="I40" s="24">
        <v>19650497</v>
      </c>
      <c r="J40" s="24">
        <v>20907110</v>
      </c>
      <c r="K40" s="23">
        <v>66351225</v>
      </c>
      <c r="L40" s="23">
        <v>20198603</v>
      </c>
      <c r="M40" s="24">
        <v>19402356</v>
      </c>
      <c r="N40" s="24">
        <v>26026936</v>
      </c>
      <c r="O40" s="23">
        <v>65627895</v>
      </c>
      <c r="P40" s="23">
        <v>0</v>
      </c>
      <c r="Q40" s="24">
        <v>0</v>
      </c>
      <c r="R40" s="24">
        <v>0</v>
      </c>
      <c r="S40" s="23">
        <v>0</v>
      </c>
      <c r="T40" s="23">
        <v>0</v>
      </c>
      <c r="U40" s="24">
        <v>0</v>
      </c>
      <c r="V40" s="24">
        <v>0</v>
      </c>
      <c r="W40" s="35">
        <v>0</v>
      </c>
    </row>
    <row r="41" spans="1:23" ht="13" x14ac:dyDescent="0.3">
      <c r="A41" s="14" t="s">
        <v>20</v>
      </c>
      <c r="B41" s="15" t="s">
        <v>82</v>
      </c>
      <c r="C41" s="16" t="s">
        <v>83</v>
      </c>
      <c r="D41" s="23">
        <v>552842704</v>
      </c>
      <c r="E41" s="24">
        <v>552842704</v>
      </c>
      <c r="F41" s="24">
        <v>231548705</v>
      </c>
      <c r="G41" s="31">
        <f t="shared" si="1"/>
        <v>0.41883288560139886</v>
      </c>
      <c r="H41" s="23">
        <v>31613825</v>
      </c>
      <c r="I41" s="24">
        <v>28235963</v>
      </c>
      <c r="J41" s="24">
        <v>47734954</v>
      </c>
      <c r="K41" s="23">
        <v>107584742</v>
      </c>
      <c r="L41" s="23">
        <v>39566758</v>
      </c>
      <c r="M41" s="24">
        <v>27848750</v>
      </c>
      <c r="N41" s="24">
        <v>56548455</v>
      </c>
      <c r="O41" s="23">
        <v>123963963</v>
      </c>
      <c r="P41" s="23">
        <v>0</v>
      </c>
      <c r="Q41" s="24">
        <v>0</v>
      </c>
      <c r="R41" s="24">
        <v>0</v>
      </c>
      <c r="S41" s="23">
        <v>0</v>
      </c>
      <c r="T41" s="23">
        <v>0</v>
      </c>
      <c r="U41" s="24">
        <v>0</v>
      </c>
      <c r="V41" s="24">
        <v>0</v>
      </c>
      <c r="W41" s="35">
        <v>0</v>
      </c>
    </row>
    <row r="42" spans="1:23" ht="13" x14ac:dyDescent="0.3">
      <c r="A42" s="14" t="s">
        <v>20</v>
      </c>
      <c r="B42" s="15" t="s">
        <v>84</v>
      </c>
      <c r="C42" s="16" t="s">
        <v>85</v>
      </c>
      <c r="D42" s="23">
        <v>408157214</v>
      </c>
      <c r="E42" s="24">
        <v>408157214</v>
      </c>
      <c r="F42" s="24">
        <v>206433483</v>
      </c>
      <c r="G42" s="31">
        <f t="shared" si="1"/>
        <v>0.50576953173734673</v>
      </c>
      <c r="H42" s="23">
        <v>34694474</v>
      </c>
      <c r="I42" s="24">
        <v>81608954</v>
      </c>
      <c r="J42" s="24">
        <v>21892622</v>
      </c>
      <c r="K42" s="23">
        <v>138196050</v>
      </c>
      <c r="L42" s="23">
        <v>22944409</v>
      </c>
      <c r="M42" s="24">
        <v>23232518</v>
      </c>
      <c r="N42" s="24">
        <v>22060506</v>
      </c>
      <c r="O42" s="23">
        <v>68237433</v>
      </c>
      <c r="P42" s="23">
        <v>0</v>
      </c>
      <c r="Q42" s="24">
        <v>0</v>
      </c>
      <c r="R42" s="24">
        <v>0</v>
      </c>
      <c r="S42" s="23">
        <v>0</v>
      </c>
      <c r="T42" s="23">
        <v>0</v>
      </c>
      <c r="U42" s="24">
        <v>0</v>
      </c>
      <c r="V42" s="24">
        <v>0</v>
      </c>
      <c r="W42" s="35">
        <v>0</v>
      </c>
    </row>
    <row r="43" spans="1:23" ht="13" x14ac:dyDescent="0.3">
      <c r="A43" s="14" t="s">
        <v>20</v>
      </c>
      <c r="B43" s="15" t="s">
        <v>86</v>
      </c>
      <c r="C43" s="16" t="s">
        <v>87</v>
      </c>
      <c r="D43" s="23">
        <v>2043877277</v>
      </c>
      <c r="E43" s="24">
        <v>2043877277</v>
      </c>
      <c r="F43" s="24">
        <v>894515319</v>
      </c>
      <c r="G43" s="31">
        <f t="shared" si="1"/>
        <v>0.43765608095265301</v>
      </c>
      <c r="H43" s="23">
        <v>146788967</v>
      </c>
      <c r="I43" s="24">
        <v>201214744</v>
      </c>
      <c r="J43" s="24">
        <v>128061708</v>
      </c>
      <c r="K43" s="23">
        <v>476065419</v>
      </c>
      <c r="L43" s="23">
        <v>131705608</v>
      </c>
      <c r="M43" s="24">
        <v>144513506</v>
      </c>
      <c r="N43" s="24">
        <v>142230786</v>
      </c>
      <c r="O43" s="23">
        <v>418449900</v>
      </c>
      <c r="P43" s="23">
        <v>0</v>
      </c>
      <c r="Q43" s="24">
        <v>0</v>
      </c>
      <c r="R43" s="24">
        <v>0</v>
      </c>
      <c r="S43" s="23">
        <v>0</v>
      </c>
      <c r="T43" s="23">
        <v>0</v>
      </c>
      <c r="U43" s="24">
        <v>0</v>
      </c>
      <c r="V43" s="24">
        <v>0</v>
      </c>
      <c r="W43" s="35">
        <v>0</v>
      </c>
    </row>
    <row r="44" spans="1:23" ht="13" x14ac:dyDescent="0.3">
      <c r="A44" s="14" t="s">
        <v>35</v>
      </c>
      <c r="B44" s="15" t="s">
        <v>88</v>
      </c>
      <c r="C44" s="16" t="s">
        <v>89</v>
      </c>
      <c r="D44" s="23">
        <v>1820693732</v>
      </c>
      <c r="E44" s="24">
        <v>1827693732</v>
      </c>
      <c r="F44" s="24">
        <v>922162967</v>
      </c>
      <c r="G44" s="31">
        <f t="shared" si="1"/>
        <v>0.50648988942638928</v>
      </c>
      <c r="H44" s="23">
        <v>346418145</v>
      </c>
      <c r="I44" s="24">
        <v>89814126</v>
      </c>
      <c r="J44" s="24">
        <v>97974931</v>
      </c>
      <c r="K44" s="23">
        <v>534207202</v>
      </c>
      <c r="L44" s="23">
        <v>122614195</v>
      </c>
      <c r="M44" s="24">
        <v>133415097</v>
      </c>
      <c r="N44" s="24">
        <v>131926473</v>
      </c>
      <c r="O44" s="23">
        <v>387955765</v>
      </c>
      <c r="P44" s="23">
        <v>0</v>
      </c>
      <c r="Q44" s="24">
        <v>0</v>
      </c>
      <c r="R44" s="24">
        <v>0</v>
      </c>
      <c r="S44" s="23">
        <v>0</v>
      </c>
      <c r="T44" s="23">
        <v>0</v>
      </c>
      <c r="U44" s="24">
        <v>0</v>
      </c>
      <c r="V44" s="24">
        <v>0</v>
      </c>
      <c r="W44" s="35">
        <v>0</v>
      </c>
    </row>
    <row r="45" spans="1:23" ht="14" x14ac:dyDescent="0.3">
      <c r="A45" s="17" t="s">
        <v>0</v>
      </c>
      <c r="B45" s="18" t="s">
        <v>90</v>
      </c>
      <c r="C45" s="19" t="s">
        <v>0</v>
      </c>
      <c r="D45" s="25">
        <f>SUM(D39:D44)</f>
        <v>5753353690</v>
      </c>
      <c r="E45" s="26">
        <f>SUM(E39:E44)</f>
        <v>5765015170</v>
      </c>
      <c r="F45" s="26">
        <f>SUM(F39:F44)</f>
        <v>2631886389</v>
      </c>
      <c r="G45" s="32">
        <f t="shared" si="1"/>
        <v>0.45745256259397465</v>
      </c>
      <c r="H45" s="25">
        <f t="shared" ref="H45:W45" si="6">SUM(H39:H44)</f>
        <v>630978907</v>
      </c>
      <c r="I45" s="26">
        <f t="shared" si="6"/>
        <v>461779320</v>
      </c>
      <c r="J45" s="26">
        <f t="shared" si="6"/>
        <v>354249155</v>
      </c>
      <c r="K45" s="25">
        <f t="shared" si="6"/>
        <v>1447007382</v>
      </c>
      <c r="L45" s="25">
        <f t="shared" si="6"/>
        <v>376947186</v>
      </c>
      <c r="M45" s="26">
        <f t="shared" si="6"/>
        <v>383608220</v>
      </c>
      <c r="N45" s="26">
        <f t="shared" si="6"/>
        <v>424323601</v>
      </c>
      <c r="O45" s="25">
        <f t="shared" si="6"/>
        <v>1184879007</v>
      </c>
      <c r="P45" s="25">
        <f t="shared" si="6"/>
        <v>0</v>
      </c>
      <c r="Q45" s="26">
        <f t="shared" si="6"/>
        <v>0</v>
      </c>
      <c r="R45" s="26">
        <f t="shared" si="6"/>
        <v>0</v>
      </c>
      <c r="S45" s="25">
        <f t="shared" si="6"/>
        <v>0</v>
      </c>
      <c r="T45" s="25">
        <f t="shared" si="6"/>
        <v>0</v>
      </c>
      <c r="U45" s="26">
        <f t="shared" si="6"/>
        <v>0</v>
      </c>
      <c r="V45" s="26">
        <f t="shared" si="6"/>
        <v>0</v>
      </c>
      <c r="W45" s="36">
        <f t="shared" si="6"/>
        <v>0</v>
      </c>
    </row>
    <row r="46" spans="1:23" ht="13" x14ac:dyDescent="0.3">
      <c r="A46" s="14" t="s">
        <v>20</v>
      </c>
      <c r="B46" s="15" t="s">
        <v>91</v>
      </c>
      <c r="C46" s="16" t="s">
        <v>92</v>
      </c>
      <c r="D46" s="23">
        <v>594623647</v>
      </c>
      <c r="E46" s="24">
        <v>594623647</v>
      </c>
      <c r="F46" s="24">
        <v>280872101</v>
      </c>
      <c r="G46" s="31">
        <f t="shared" si="1"/>
        <v>0.47235272666510686</v>
      </c>
      <c r="H46" s="23">
        <v>24825913</v>
      </c>
      <c r="I46" s="24">
        <v>52102285</v>
      </c>
      <c r="J46" s="24">
        <v>43233232</v>
      </c>
      <c r="K46" s="23">
        <v>120161430</v>
      </c>
      <c r="L46" s="23">
        <v>43701714</v>
      </c>
      <c r="M46" s="24">
        <v>37439878</v>
      </c>
      <c r="N46" s="24">
        <v>79569079</v>
      </c>
      <c r="O46" s="23">
        <v>160710671</v>
      </c>
      <c r="P46" s="23">
        <v>0</v>
      </c>
      <c r="Q46" s="24">
        <v>0</v>
      </c>
      <c r="R46" s="24">
        <v>0</v>
      </c>
      <c r="S46" s="23">
        <v>0</v>
      </c>
      <c r="T46" s="23">
        <v>0</v>
      </c>
      <c r="U46" s="24">
        <v>0</v>
      </c>
      <c r="V46" s="24">
        <v>0</v>
      </c>
      <c r="W46" s="35">
        <v>0</v>
      </c>
    </row>
    <row r="47" spans="1:23" ht="13" x14ac:dyDescent="0.3">
      <c r="A47" s="14" t="s">
        <v>20</v>
      </c>
      <c r="B47" s="15" t="s">
        <v>93</v>
      </c>
      <c r="C47" s="16" t="s">
        <v>94</v>
      </c>
      <c r="D47" s="23">
        <v>452822514</v>
      </c>
      <c r="E47" s="24">
        <v>518360290</v>
      </c>
      <c r="F47" s="24">
        <v>206547104</v>
      </c>
      <c r="G47" s="31">
        <f t="shared" si="1"/>
        <v>0.45613258531575573</v>
      </c>
      <c r="H47" s="23">
        <v>28952365</v>
      </c>
      <c r="I47" s="24">
        <v>34063063</v>
      </c>
      <c r="J47" s="24">
        <v>29118207</v>
      </c>
      <c r="K47" s="23">
        <v>92133635</v>
      </c>
      <c r="L47" s="23">
        <v>32284867</v>
      </c>
      <c r="M47" s="24">
        <v>43791348</v>
      </c>
      <c r="N47" s="24">
        <v>38337254</v>
      </c>
      <c r="O47" s="23">
        <v>114413469</v>
      </c>
      <c r="P47" s="23">
        <v>0</v>
      </c>
      <c r="Q47" s="24">
        <v>0</v>
      </c>
      <c r="R47" s="24">
        <v>0</v>
      </c>
      <c r="S47" s="23">
        <v>0</v>
      </c>
      <c r="T47" s="23">
        <v>0</v>
      </c>
      <c r="U47" s="24">
        <v>0</v>
      </c>
      <c r="V47" s="24">
        <v>0</v>
      </c>
      <c r="W47" s="35">
        <v>0</v>
      </c>
    </row>
    <row r="48" spans="1:23" ht="13" x14ac:dyDescent="0.3">
      <c r="A48" s="14" t="s">
        <v>20</v>
      </c>
      <c r="B48" s="15" t="s">
        <v>95</v>
      </c>
      <c r="C48" s="16" t="s">
        <v>96</v>
      </c>
      <c r="D48" s="23">
        <v>529471097</v>
      </c>
      <c r="E48" s="24">
        <v>529471097</v>
      </c>
      <c r="F48" s="24">
        <v>238506426</v>
      </c>
      <c r="G48" s="31">
        <f t="shared" si="1"/>
        <v>0.45046165381148273</v>
      </c>
      <c r="H48" s="23">
        <v>22308439</v>
      </c>
      <c r="I48" s="24">
        <v>37133423</v>
      </c>
      <c r="J48" s="24">
        <v>55173191</v>
      </c>
      <c r="K48" s="23">
        <v>114615053</v>
      </c>
      <c r="L48" s="23">
        <v>37957446</v>
      </c>
      <c r="M48" s="24">
        <v>44091300</v>
      </c>
      <c r="N48" s="24">
        <v>41842627</v>
      </c>
      <c r="O48" s="23">
        <v>123891373</v>
      </c>
      <c r="P48" s="23">
        <v>0</v>
      </c>
      <c r="Q48" s="24">
        <v>0</v>
      </c>
      <c r="R48" s="24">
        <v>0</v>
      </c>
      <c r="S48" s="23">
        <v>0</v>
      </c>
      <c r="T48" s="23">
        <v>0</v>
      </c>
      <c r="U48" s="24">
        <v>0</v>
      </c>
      <c r="V48" s="24">
        <v>0</v>
      </c>
      <c r="W48" s="35">
        <v>0</v>
      </c>
    </row>
    <row r="49" spans="1:23" ht="13" x14ac:dyDescent="0.3">
      <c r="A49" s="14" t="s">
        <v>20</v>
      </c>
      <c r="B49" s="15" t="s">
        <v>97</v>
      </c>
      <c r="C49" s="16" t="s">
        <v>98</v>
      </c>
      <c r="D49" s="23">
        <v>283378439</v>
      </c>
      <c r="E49" s="24">
        <v>283378439</v>
      </c>
      <c r="F49" s="24">
        <v>121586971</v>
      </c>
      <c r="G49" s="31">
        <f t="shared" si="1"/>
        <v>0.429062180697523</v>
      </c>
      <c r="H49" s="23">
        <v>16782141</v>
      </c>
      <c r="I49" s="24">
        <v>20625476</v>
      </c>
      <c r="J49" s="24">
        <v>21863381</v>
      </c>
      <c r="K49" s="23">
        <v>59270998</v>
      </c>
      <c r="L49" s="23">
        <v>23413944</v>
      </c>
      <c r="M49" s="24">
        <v>17825639</v>
      </c>
      <c r="N49" s="24">
        <v>21076390</v>
      </c>
      <c r="O49" s="23">
        <v>62315973</v>
      </c>
      <c r="P49" s="23">
        <v>0</v>
      </c>
      <c r="Q49" s="24">
        <v>0</v>
      </c>
      <c r="R49" s="24">
        <v>0</v>
      </c>
      <c r="S49" s="23">
        <v>0</v>
      </c>
      <c r="T49" s="23">
        <v>0</v>
      </c>
      <c r="U49" s="24">
        <v>0</v>
      </c>
      <c r="V49" s="24">
        <v>0</v>
      </c>
      <c r="W49" s="35">
        <v>0</v>
      </c>
    </row>
    <row r="50" spans="1:23" ht="13" x14ac:dyDescent="0.3">
      <c r="A50" s="14" t="s">
        <v>35</v>
      </c>
      <c r="B50" s="15" t="s">
        <v>99</v>
      </c>
      <c r="C50" s="16" t="s">
        <v>100</v>
      </c>
      <c r="D50" s="23">
        <v>1051847682</v>
      </c>
      <c r="E50" s="24">
        <v>1051847682</v>
      </c>
      <c r="F50" s="24">
        <v>454906801</v>
      </c>
      <c r="G50" s="31">
        <f t="shared" si="1"/>
        <v>0.43248353234475256</v>
      </c>
      <c r="H50" s="23">
        <v>65865487</v>
      </c>
      <c r="I50" s="24">
        <v>69773212</v>
      </c>
      <c r="J50" s="24">
        <v>101215321</v>
      </c>
      <c r="K50" s="23">
        <v>236854020</v>
      </c>
      <c r="L50" s="23">
        <v>66990852</v>
      </c>
      <c r="M50" s="24">
        <v>74584574</v>
      </c>
      <c r="N50" s="24">
        <v>76477355</v>
      </c>
      <c r="O50" s="23">
        <v>218052781</v>
      </c>
      <c r="P50" s="23">
        <v>0</v>
      </c>
      <c r="Q50" s="24">
        <v>0</v>
      </c>
      <c r="R50" s="24">
        <v>0</v>
      </c>
      <c r="S50" s="23">
        <v>0</v>
      </c>
      <c r="T50" s="23">
        <v>0</v>
      </c>
      <c r="U50" s="24">
        <v>0</v>
      </c>
      <c r="V50" s="24">
        <v>0</v>
      </c>
      <c r="W50" s="35">
        <v>0</v>
      </c>
    </row>
    <row r="51" spans="1:23" ht="14" x14ac:dyDescent="0.3">
      <c r="A51" s="17" t="s">
        <v>0</v>
      </c>
      <c r="B51" s="18" t="s">
        <v>101</v>
      </c>
      <c r="C51" s="19" t="s">
        <v>0</v>
      </c>
      <c r="D51" s="25">
        <f>SUM(D46:D50)</f>
        <v>2912143379</v>
      </c>
      <c r="E51" s="26">
        <f>SUM(E46:E50)</f>
        <v>2977681155</v>
      </c>
      <c r="F51" s="26">
        <f>SUM(F46:F50)</f>
        <v>1302419403</v>
      </c>
      <c r="G51" s="32">
        <f t="shared" si="1"/>
        <v>0.44723738961205867</v>
      </c>
      <c r="H51" s="25">
        <f t="shared" ref="H51:W51" si="7">SUM(H46:H50)</f>
        <v>158734345</v>
      </c>
      <c r="I51" s="26">
        <f t="shared" si="7"/>
        <v>213697459</v>
      </c>
      <c r="J51" s="26">
        <f t="shared" si="7"/>
        <v>250603332</v>
      </c>
      <c r="K51" s="25">
        <f t="shared" si="7"/>
        <v>623035136</v>
      </c>
      <c r="L51" s="25">
        <f t="shared" si="7"/>
        <v>204348823</v>
      </c>
      <c r="M51" s="26">
        <f t="shared" si="7"/>
        <v>217732739</v>
      </c>
      <c r="N51" s="26">
        <f t="shared" si="7"/>
        <v>257302705</v>
      </c>
      <c r="O51" s="25">
        <f t="shared" si="7"/>
        <v>679384267</v>
      </c>
      <c r="P51" s="25">
        <f t="shared" si="7"/>
        <v>0</v>
      </c>
      <c r="Q51" s="26">
        <f t="shared" si="7"/>
        <v>0</v>
      </c>
      <c r="R51" s="26">
        <f t="shared" si="7"/>
        <v>0</v>
      </c>
      <c r="S51" s="25">
        <f t="shared" si="7"/>
        <v>0</v>
      </c>
      <c r="T51" s="25">
        <f t="shared" si="7"/>
        <v>0</v>
      </c>
      <c r="U51" s="26">
        <f t="shared" si="7"/>
        <v>0</v>
      </c>
      <c r="V51" s="26">
        <f t="shared" si="7"/>
        <v>0</v>
      </c>
      <c r="W51" s="36">
        <f t="shared" si="7"/>
        <v>0</v>
      </c>
    </row>
    <row r="52" spans="1:23" ht="14" x14ac:dyDescent="0.3">
      <c r="A52" s="17" t="s">
        <v>0</v>
      </c>
      <c r="B52" s="18" t="s">
        <v>102</v>
      </c>
      <c r="C52" s="19" t="s">
        <v>0</v>
      </c>
      <c r="D52" s="25">
        <f>SUM(D6:D7,D9:D16,D18:D24,D26:D32,D34:D37,D39:D44,D46:D50)</f>
        <v>55439441994</v>
      </c>
      <c r="E52" s="26">
        <f>SUM(E6:E7,E9:E16,E18:E24,E26:E32,E34:E37,E39:E44,E46:E50)</f>
        <v>55669405073</v>
      </c>
      <c r="F52" s="26">
        <f>SUM(F6:F7,F9:F16,F18:F24,F26:F32,F34:F37,F39:F44,F46:F50)</f>
        <v>18686229915</v>
      </c>
      <c r="G52" s="32">
        <f t="shared" si="1"/>
        <v>0.33705660163430828</v>
      </c>
      <c r="H52" s="25">
        <f t="shared" ref="H52:W52" si="8">SUM(H6:H7,H9:H16,H18:H24,H26:H32,H34:H37,H39:H44,H46:H50)</f>
        <v>3904139612</v>
      </c>
      <c r="I52" s="26">
        <f t="shared" si="8"/>
        <v>2719596946</v>
      </c>
      <c r="J52" s="26">
        <f t="shared" si="8"/>
        <v>4111967269</v>
      </c>
      <c r="K52" s="25">
        <f t="shared" si="8"/>
        <v>10735703827</v>
      </c>
      <c r="L52" s="25">
        <f t="shared" si="8"/>
        <v>2622461366</v>
      </c>
      <c r="M52" s="26">
        <f t="shared" si="8"/>
        <v>2450930039</v>
      </c>
      <c r="N52" s="26">
        <f t="shared" si="8"/>
        <v>2877134683</v>
      </c>
      <c r="O52" s="25">
        <f t="shared" si="8"/>
        <v>7950526088</v>
      </c>
      <c r="P52" s="25">
        <f t="shared" si="8"/>
        <v>0</v>
      </c>
      <c r="Q52" s="26">
        <f t="shared" si="8"/>
        <v>0</v>
      </c>
      <c r="R52" s="26">
        <f t="shared" si="8"/>
        <v>0</v>
      </c>
      <c r="S52" s="25">
        <f t="shared" si="8"/>
        <v>0</v>
      </c>
      <c r="T52" s="25">
        <f t="shared" si="8"/>
        <v>0</v>
      </c>
      <c r="U52" s="26">
        <f t="shared" si="8"/>
        <v>0</v>
      </c>
      <c r="V52" s="26">
        <f t="shared" si="8"/>
        <v>0</v>
      </c>
      <c r="W52" s="36">
        <f t="shared" si="8"/>
        <v>0</v>
      </c>
    </row>
    <row r="53" spans="1:23" ht="14.5" customHeight="1" x14ac:dyDescent="0.3">
      <c r="A53" s="10"/>
      <c r="B53" s="11" t="s">
        <v>606</v>
      </c>
      <c r="D53" s="27"/>
      <c r="E53" s="28"/>
      <c r="F53" s="28"/>
      <c r="G53" s="33"/>
      <c r="H53" s="27"/>
      <c r="I53" s="28"/>
      <c r="J53" s="28"/>
      <c r="K53" s="27"/>
      <c r="L53" s="27"/>
      <c r="M53" s="28"/>
      <c r="N53" s="28"/>
      <c r="O53" s="27"/>
      <c r="P53" s="27"/>
      <c r="Q53" s="28"/>
      <c r="R53" s="28"/>
      <c r="S53" s="27"/>
      <c r="T53" s="27"/>
      <c r="U53" s="28"/>
      <c r="V53" s="28"/>
      <c r="W53" s="37"/>
    </row>
    <row r="54" spans="1:23" ht="14.5" customHeight="1" x14ac:dyDescent="0.3">
      <c r="A54" s="13" t="s">
        <v>0</v>
      </c>
      <c r="B54" s="11" t="s">
        <v>103</v>
      </c>
      <c r="D54" s="27"/>
      <c r="E54" s="28"/>
      <c r="F54" s="28"/>
      <c r="G54" s="33"/>
      <c r="H54" s="27"/>
      <c r="I54" s="28"/>
      <c r="J54" s="28"/>
      <c r="K54" s="27"/>
      <c r="L54" s="27"/>
      <c r="M54" s="28"/>
      <c r="N54" s="28"/>
      <c r="O54" s="27"/>
      <c r="P54" s="27"/>
      <c r="Q54" s="28"/>
      <c r="R54" s="28"/>
      <c r="S54" s="27"/>
      <c r="T54" s="27"/>
      <c r="U54" s="28"/>
      <c r="V54" s="28"/>
      <c r="W54" s="37"/>
    </row>
    <row r="55" spans="1:23" ht="13" x14ac:dyDescent="0.3">
      <c r="A55" s="14" t="s">
        <v>14</v>
      </c>
      <c r="B55" s="15" t="s">
        <v>104</v>
      </c>
      <c r="C55" s="16" t="s">
        <v>105</v>
      </c>
      <c r="D55" s="23">
        <v>11274886739</v>
      </c>
      <c r="E55" s="24">
        <v>11274886739</v>
      </c>
      <c r="F55" s="24">
        <v>8573805046</v>
      </c>
      <c r="G55" s="31">
        <f t="shared" ref="G55:G83" si="9">IF(($D55      =0),0,($F55      /$D55      ))</f>
        <v>0.76043380696172158</v>
      </c>
      <c r="H55" s="23">
        <v>987045792</v>
      </c>
      <c r="I55" s="24">
        <v>3808667716</v>
      </c>
      <c r="J55" s="24">
        <v>1059587376</v>
      </c>
      <c r="K55" s="23">
        <v>5855300884</v>
      </c>
      <c r="L55" s="23">
        <v>907820819</v>
      </c>
      <c r="M55" s="24">
        <v>868469642</v>
      </c>
      <c r="N55" s="24">
        <v>942213701</v>
      </c>
      <c r="O55" s="23">
        <v>2718504162</v>
      </c>
      <c r="P55" s="23">
        <v>0</v>
      </c>
      <c r="Q55" s="24">
        <v>0</v>
      </c>
      <c r="R55" s="24">
        <v>0</v>
      </c>
      <c r="S55" s="23">
        <v>0</v>
      </c>
      <c r="T55" s="23">
        <v>0</v>
      </c>
      <c r="U55" s="24">
        <v>0</v>
      </c>
      <c r="V55" s="24">
        <v>0</v>
      </c>
      <c r="W55" s="35">
        <v>0</v>
      </c>
    </row>
    <row r="56" spans="1:23" ht="14" x14ac:dyDescent="0.3">
      <c r="A56" s="17" t="s">
        <v>0</v>
      </c>
      <c r="B56" s="18" t="s">
        <v>19</v>
      </c>
      <c r="C56" s="19" t="s">
        <v>0</v>
      </c>
      <c r="D56" s="25">
        <f>D55</f>
        <v>11274886739</v>
      </c>
      <c r="E56" s="26">
        <f>E55</f>
        <v>11274886739</v>
      </c>
      <c r="F56" s="26">
        <f>F55</f>
        <v>8573805046</v>
      </c>
      <c r="G56" s="32">
        <f t="shared" si="9"/>
        <v>0.76043380696172158</v>
      </c>
      <c r="H56" s="25">
        <f t="shared" ref="H56:W56" si="10">H55</f>
        <v>987045792</v>
      </c>
      <c r="I56" s="26">
        <f t="shared" si="10"/>
        <v>3808667716</v>
      </c>
      <c r="J56" s="26">
        <f t="shared" si="10"/>
        <v>1059587376</v>
      </c>
      <c r="K56" s="25">
        <f t="shared" si="10"/>
        <v>5855300884</v>
      </c>
      <c r="L56" s="25">
        <f t="shared" si="10"/>
        <v>907820819</v>
      </c>
      <c r="M56" s="26">
        <f t="shared" si="10"/>
        <v>868469642</v>
      </c>
      <c r="N56" s="26">
        <f t="shared" si="10"/>
        <v>942213701</v>
      </c>
      <c r="O56" s="25">
        <f t="shared" si="10"/>
        <v>2718504162</v>
      </c>
      <c r="P56" s="25">
        <f t="shared" si="10"/>
        <v>0</v>
      </c>
      <c r="Q56" s="26">
        <f t="shared" si="10"/>
        <v>0</v>
      </c>
      <c r="R56" s="26">
        <f t="shared" si="10"/>
        <v>0</v>
      </c>
      <c r="S56" s="25">
        <f t="shared" si="10"/>
        <v>0</v>
      </c>
      <c r="T56" s="25">
        <f t="shared" si="10"/>
        <v>0</v>
      </c>
      <c r="U56" s="26">
        <f t="shared" si="10"/>
        <v>0</v>
      </c>
      <c r="V56" s="26">
        <f t="shared" si="10"/>
        <v>0</v>
      </c>
      <c r="W56" s="36">
        <f t="shared" si="10"/>
        <v>0</v>
      </c>
    </row>
    <row r="57" spans="1:23" ht="13" x14ac:dyDescent="0.3">
      <c r="A57" s="14" t="s">
        <v>20</v>
      </c>
      <c r="B57" s="15" t="s">
        <v>106</v>
      </c>
      <c r="C57" s="16" t="s">
        <v>107</v>
      </c>
      <c r="D57" s="23">
        <v>240412439</v>
      </c>
      <c r="E57" s="24">
        <v>240412439</v>
      </c>
      <c r="F57" s="24">
        <v>29246962</v>
      </c>
      <c r="G57" s="31">
        <f t="shared" si="9"/>
        <v>0.12165328101013942</v>
      </c>
      <c r="H57" s="23">
        <v>690282</v>
      </c>
      <c r="I57" s="24">
        <v>944727</v>
      </c>
      <c r="J57" s="24">
        <v>6072657</v>
      </c>
      <c r="K57" s="23">
        <v>7707666</v>
      </c>
      <c r="L57" s="23">
        <v>853533</v>
      </c>
      <c r="M57" s="24">
        <v>9752925</v>
      </c>
      <c r="N57" s="24">
        <v>10932838</v>
      </c>
      <c r="O57" s="23">
        <v>21539296</v>
      </c>
      <c r="P57" s="23">
        <v>0</v>
      </c>
      <c r="Q57" s="24">
        <v>0</v>
      </c>
      <c r="R57" s="24">
        <v>0</v>
      </c>
      <c r="S57" s="23">
        <v>0</v>
      </c>
      <c r="T57" s="23">
        <v>0</v>
      </c>
      <c r="U57" s="24">
        <v>0</v>
      </c>
      <c r="V57" s="24">
        <v>0</v>
      </c>
      <c r="W57" s="35">
        <v>0</v>
      </c>
    </row>
    <row r="58" spans="1:23" ht="13" x14ac:dyDescent="0.3">
      <c r="A58" s="14" t="s">
        <v>20</v>
      </c>
      <c r="B58" s="15" t="s">
        <v>108</v>
      </c>
      <c r="C58" s="16" t="s">
        <v>109</v>
      </c>
      <c r="D58" s="23">
        <v>565555461</v>
      </c>
      <c r="E58" s="24">
        <v>565555461</v>
      </c>
      <c r="F58" s="24">
        <v>98814290</v>
      </c>
      <c r="G58" s="31">
        <f t="shared" si="9"/>
        <v>0.17472077773818898</v>
      </c>
      <c r="H58" s="23">
        <v>11697486</v>
      </c>
      <c r="I58" s="24">
        <v>28985264</v>
      </c>
      <c r="J58" s="24">
        <v>7159168</v>
      </c>
      <c r="K58" s="23">
        <v>47841918</v>
      </c>
      <c r="L58" s="23">
        <v>15881605</v>
      </c>
      <c r="M58" s="24">
        <v>12822045</v>
      </c>
      <c r="N58" s="24">
        <v>22268722</v>
      </c>
      <c r="O58" s="23">
        <v>50972372</v>
      </c>
      <c r="P58" s="23">
        <v>0</v>
      </c>
      <c r="Q58" s="24">
        <v>0</v>
      </c>
      <c r="R58" s="24">
        <v>0</v>
      </c>
      <c r="S58" s="23">
        <v>0</v>
      </c>
      <c r="T58" s="23">
        <v>0</v>
      </c>
      <c r="U58" s="24">
        <v>0</v>
      </c>
      <c r="V58" s="24">
        <v>0</v>
      </c>
      <c r="W58" s="35">
        <v>0</v>
      </c>
    </row>
    <row r="59" spans="1:23" ht="13" x14ac:dyDescent="0.3">
      <c r="A59" s="14" t="s">
        <v>20</v>
      </c>
      <c r="B59" s="15" t="s">
        <v>110</v>
      </c>
      <c r="C59" s="16" t="s">
        <v>111</v>
      </c>
      <c r="D59" s="23">
        <v>256002948</v>
      </c>
      <c r="E59" s="24">
        <v>256002948</v>
      </c>
      <c r="F59" s="24">
        <v>46027783</v>
      </c>
      <c r="G59" s="31">
        <f t="shared" si="9"/>
        <v>0.17979395690396502</v>
      </c>
      <c r="H59" s="23">
        <v>0</v>
      </c>
      <c r="I59" s="24">
        <v>20605218</v>
      </c>
      <c r="J59" s="24">
        <v>8765220</v>
      </c>
      <c r="K59" s="23">
        <v>29370438</v>
      </c>
      <c r="L59" s="23">
        <v>0</v>
      </c>
      <c r="M59" s="24">
        <v>16657345</v>
      </c>
      <c r="N59" s="24">
        <v>0</v>
      </c>
      <c r="O59" s="23">
        <v>16657345</v>
      </c>
      <c r="P59" s="23">
        <v>0</v>
      </c>
      <c r="Q59" s="24">
        <v>0</v>
      </c>
      <c r="R59" s="24">
        <v>0</v>
      </c>
      <c r="S59" s="23">
        <v>0</v>
      </c>
      <c r="T59" s="23">
        <v>0</v>
      </c>
      <c r="U59" s="24">
        <v>0</v>
      </c>
      <c r="V59" s="24">
        <v>0</v>
      </c>
      <c r="W59" s="35">
        <v>0</v>
      </c>
    </row>
    <row r="60" spans="1:23" ht="13" x14ac:dyDescent="0.3">
      <c r="A60" s="14" t="s">
        <v>35</v>
      </c>
      <c r="B60" s="15" t="s">
        <v>112</v>
      </c>
      <c r="C60" s="16" t="s">
        <v>113</v>
      </c>
      <c r="D60" s="23">
        <v>66178948</v>
      </c>
      <c r="E60" s="24">
        <v>124194948</v>
      </c>
      <c r="F60" s="24">
        <v>46599767</v>
      </c>
      <c r="G60" s="31">
        <f t="shared" si="9"/>
        <v>0.70414789609529604</v>
      </c>
      <c r="H60" s="23">
        <v>6346918</v>
      </c>
      <c r="I60" s="24">
        <v>5760023</v>
      </c>
      <c r="J60" s="24">
        <v>5994429</v>
      </c>
      <c r="K60" s="23">
        <v>18101370</v>
      </c>
      <c r="L60" s="23">
        <v>7644327</v>
      </c>
      <c r="M60" s="24">
        <v>6450189</v>
      </c>
      <c r="N60" s="24">
        <v>14403881</v>
      </c>
      <c r="O60" s="23">
        <v>28498397</v>
      </c>
      <c r="P60" s="23">
        <v>0</v>
      </c>
      <c r="Q60" s="24">
        <v>0</v>
      </c>
      <c r="R60" s="24">
        <v>0</v>
      </c>
      <c r="S60" s="23">
        <v>0</v>
      </c>
      <c r="T60" s="23">
        <v>0</v>
      </c>
      <c r="U60" s="24">
        <v>0</v>
      </c>
      <c r="V60" s="24">
        <v>0</v>
      </c>
      <c r="W60" s="35">
        <v>0</v>
      </c>
    </row>
    <row r="61" spans="1:23" ht="14" x14ac:dyDescent="0.3">
      <c r="A61" s="17" t="s">
        <v>0</v>
      </c>
      <c r="B61" s="18" t="s">
        <v>114</v>
      </c>
      <c r="C61" s="19" t="s">
        <v>0</v>
      </c>
      <c r="D61" s="25">
        <f>SUM(D57:D60)</f>
        <v>1128149796</v>
      </c>
      <c r="E61" s="26">
        <f>SUM(E57:E60)</f>
        <v>1186165796</v>
      </c>
      <c r="F61" s="26">
        <f>SUM(F57:F60)</f>
        <v>220688802</v>
      </c>
      <c r="G61" s="32">
        <f t="shared" si="9"/>
        <v>0.19562012312769145</v>
      </c>
      <c r="H61" s="25">
        <f t="shared" ref="H61:W61" si="11">SUM(H57:H60)</f>
        <v>18734686</v>
      </c>
      <c r="I61" s="26">
        <f t="shared" si="11"/>
        <v>56295232</v>
      </c>
      <c r="J61" s="26">
        <f t="shared" si="11"/>
        <v>27991474</v>
      </c>
      <c r="K61" s="25">
        <f t="shared" si="11"/>
        <v>103021392</v>
      </c>
      <c r="L61" s="25">
        <f t="shared" si="11"/>
        <v>24379465</v>
      </c>
      <c r="M61" s="26">
        <f t="shared" si="11"/>
        <v>45682504</v>
      </c>
      <c r="N61" s="26">
        <f t="shared" si="11"/>
        <v>47605441</v>
      </c>
      <c r="O61" s="25">
        <f t="shared" si="11"/>
        <v>117667410</v>
      </c>
      <c r="P61" s="25">
        <f t="shared" si="11"/>
        <v>0</v>
      </c>
      <c r="Q61" s="26">
        <f t="shared" si="11"/>
        <v>0</v>
      </c>
      <c r="R61" s="26">
        <f t="shared" si="11"/>
        <v>0</v>
      </c>
      <c r="S61" s="25">
        <f t="shared" si="11"/>
        <v>0</v>
      </c>
      <c r="T61" s="25">
        <f t="shared" si="11"/>
        <v>0</v>
      </c>
      <c r="U61" s="26">
        <f t="shared" si="11"/>
        <v>0</v>
      </c>
      <c r="V61" s="26">
        <f t="shared" si="11"/>
        <v>0</v>
      </c>
      <c r="W61" s="36">
        <f t="shared" si="11"/>
        <v>0</v>
      </c>
    </row>
    <row r="62" spans="1:23" ht="13" x14ac:dyDescent="0.3">
      <c r="A62" s="14" t="s">
        <v>20</v>
      </c>
      <c r="B62" s="15" t="s">
        <v>115</v>
      </c>
      <c r="C62" s="16" t="s">
        <v>116</v>
      </c>
      <c r="D62" s="23">
        <v>449851937</v>
      </c>
      <c r="E62" s="24">
        <v>449851937</v>
      </c>
      <c r="F62" s="24">
        <v>18465761</v>
      </c>
      <c r="G62" s="31">
        <f t="shared" si="9"/>
        <v>4.1048530596857251E-2</v>
      </c>
      <c r="H62" s="23">
        <v>1352801</v>
      </c>
      <c r="I62" s="24">
        <v>3180200</v>
      </c>
      <c r="J62" s="24">
        <v>1234371</v>
      </c>
      <c r="K62" s="23">
        <v>5767372</v>
      </c>
      <c r="L62" s="23">
        <v>794140</v>
      </c>
      <c r="M62" s="24">
        <v>6874091</v>
      </c>
      <c r="N62" s="24">
        <v>5030158</v>
      </c>
      <c r="O62" s="23">
        <v>12698389</v>
      </c>
      <c r="P62" s="23">
        <v>0</v>
      </c>
      <c r="Q62" s="24">
        <v>0</v>
      </c>
      <c r="R62" s="24">
        <v>0</v>
      </c>
      <c r="S62" s="23">
        <v>0</v>
      </c>
      <c r="T62" s="23">
        <v>0</v>
      </c>
      <c r="U62" s="24">
        <v>0</v>
      </c>
      <c r="V62" s="24">
        <v>0</v>
      </c>
      <c r="W62" s="35">
        <v>0</v>
      </c>
    </row>
    <row r="63" spans="1:23" ht="13" x14ac:dyDescent="0.3">
      <c r="A63" s="14" t="s">
        <v>20</v>
      </c>
      <c r="B63" s="15" t="s">
        <v>117</v>
      </c>
      <c r="C63" s="16" t="s">
        <v>118</v>
      </c>
      <c r="D63" s="23">
        <v>337642808</v>
      </c>
      <c r="E63" s="24">
        <v>337642808</v>
      </c>
      <c r="F63" s="24">
        <v>147830594</v>
      </c>
      <c r="G63" s="31">
        <f t="shared" si="9"/>
        <v>0.43783131314320783</v>
      </c>
      <c r="H63" s="23">
        <v>19162737</v>
      </c>
      <c r="I63" s="24">
        <v>45870261</v>
      </c>
      <c r="J63" s="24">
        <v>23691837</v>
      </c>
      <c r="K63" s="23">
        <v>88724835</v>
      </c>
      <c r="L63" s="23">
        <v>20418526</v>
      </c>
      <c r="M63" s="24">
        <v>14272215</v>
      </c>
      <c r="N63" s="24">
        <v>24415018</v>
      </c>
      <c r="O63" s="23">
        <v>59105759</v>
      </c>
      <c r="P63" s="23">
        <v>0</v>
      </c>
      <c r="Q63" s="24">
        <v>0</v>
      </c>
      <c r="R63" s="24">
        <v>0</v>
      </c>
      <c r="S63" s="23">
        <v>0</v>
      </c>
      <c r="T63" s="23">
        <v>0</v>
      </c>
      <c r="U63" s="24">
        <v>0</v>
      </c>
      <c r="V63" s="24">
        <v>0</v>
      </c>
      <c r="W63" s="35">
        <v>0</v>
      </c>
    </row>
    <row r="64" spans="1:23" ht="13" x14ac:dyDescent="0.3">
      <c r="A64" s="14" t="s">
        <v>20</v>
      </c>
      <c r="B64" s="15" t="s">
        <v>119</v>
      </c>
      <c r="C64" s="16" t="s">
        <v>120</v>
      </c>
      <c r="D64" s="23">
        <v>280733554</v>
      </c>
      <c r="E64" s="24">
        <v>280733554</v>
      </c>
      <c r="F64" s="24">
        <v>156544797</v>
      </c>
      <c r="G64" s="31">
        <f t="shared" si="9"/>
        <v>0.55762766783481821</v>
      </c>
      <c r="H64" s="23">
        <v>20020617</v>
      </c>
      <c r="I64" s="24">
        <v>24645810</v>
      </c>
      <c r="J64" s="24">
        <v>25639632</v>
      </c>
      <c r="K64" s="23">
        <v>70306059</v>
      </c>
      <c r="L64" s="23">
        <v>24522073</v>
      </c>
      <c r="M64" s="24">
        <v>25369503</v>
      </c>
      <c r="N64" s="24">
        <v>36347162</v>
      </c>
      <c r="O64" s="23">
        <v>86238738</v>
      </c>
      <c r="P64" s="23">
        <v>0</v>
      </c>
      <c r="Q64" s="24">
        <v>0</v>
      </c>
      <c r="R64" s="24">
        <v>0</v>
      </c>
      <c r="S64" s="23">
        <v>0</v>
      </c>
      <c r="T64" s="23">
        <v>0</v>
      </c>
      <c r="U64" s="24">
        <v>0</v>
      </c>
      <c r="V64" s="24">
        <v>0</v>
      </c>
      <c r="W64" s="35">
        <v>0</v>
      </c>
    </row>
    <row r="65" spans="1:23" ht="13" x14ac:dyDescent="0.3">
      <c r="A65" s="14" t="s">
        <v>20</v>
      </c>
      <c r="B65" s="15" t="s">
        <v>121</v>
      </c>
      <c r="C65" s="16" t="s">
        <v>122</v>
      </c>
      <c r="D65" s="23">
        <v>4523421464</v>
      </c>
      <c r="E65" s="24">
        <v>4523421464</v>
      </c>
      <c r="F65" s="24">
        <v>903033270</v>
      </c>
      <c r="G65" s="31">
        <f t="shared" si="9"/>
        <v>0.19963500575545751</v>
      </c>
      <c r="H65" s="23">
        <v>267353839</v>
      </c>
      <c r="I65" s="24">
        <v>-63207332</v>
      </c>
      <c r="J65" s="24">
        <v>147291462</v>
      </c>
      <c r="K65" s="23">
        <v>351437969</v>
      </c>
      <c r="L65" s="23">
        <v>165418329</v>
      </c>
      <c r="M65" s="24">
        <v>159203832</v>
      </c>
      <c r="N65" s="24">
        <v>226973140</v>
      </c>
      <c r="O65" s="23">
        <v>551595301</v>
      </c>
      <c r="P65" s="23">
        <v>0</v>
      </c>
      <c r="Q65" s="24">
        <v>0</v>
      </c>
      <c r="R65" s="24">
        <v>0</v>
      </c>
      <c r="S65" s="23">
        <v>0</v>
      </c>
      <c r="T65" s="23">
        <v>0</v>
      </c>
      <c r="U65" s="24">
        <v>0</v>
      </c>
      <c r="V65" s="24">
        <v>0</v>
      </c>
      <c r="W65" s="35">
        <v>0</v>
      </c>
    </row>
    <row r="66" spans="1:23" ht="13" x14ac:dyDescent="0.3">
      <c r="A66" s="14" t="s">
        <v>20</v>
      </c>
      <c r="B66" s="15" t="s">
        <v>123</v>
      </c>
      <c r="C66" s="16" t="s">
        <v>124</v>
      </c>
      <c r="D66" s="23">
        <v>769612678</v>
      </c>
      <c r="E66" s="24">
        <v>769612678</v>
      </c>
      <c r="F66" s="24">
        <v>340204161</v>
      </c>
      <c r="G66" s="31">
        <f t="shared" si="9"/>
        <v>0.44204594171199452</v>
      </c>
      <c r="H66" s="23">
        <v>85727559</v>
      </c>
      <c r="I66" s="24">
        <v>54205438</v>
      </c>
      <c r="J66" s="24">
        <v>52060543</v>
      </c>
      <c r="K66" s="23">
        <v>191993540</v>
      </c>
      <c r="L66" s="23">
        <v>36136422</v>
      </c>
      <c r="M66" s="24">
        <v>55145660</v>
      </c>
      <c r="N66" s="24">
        <v>56928539</v>
      </c>
      <c r="O66" s="23">
        <v>148210621</v>
      </c>
      <c r="P66" s="23">
        <v>0</v>
      </c>
      <c r="Q66" s="24">
        <v>0</v>
      </c>
      <c r="R66" s="24">
        <v>0</v>
      </c>
      <c r="S66" s="23">
        <v>0</v>
      </c>
      <c r="T66" s="23">
        <v>0</v>
      </c>
      <c r="U66" s="24">
        <v>0</v>
      </c>
      <c r="V66" s="24">
        <v>0</v>
      </c>
      <c r="W66" s="35">
        <v>0</v>
      </c>
    </row>
    <row r="67" spans="1:23" ht="13" x14ac:dyDescent="0.3">
      <c r="A67" s="14" t="s">
        <v>35</v>
      </c>
      <c r="B67" s="15" t="s">
        <v>125</v>
      </c>
      <c r="C67" s="16" t="s">
        <v>126</v>
      </c>
      <c r="D67" s="23">
        <v>190929679</v>
      </c>
      <c r="E67" s="24">
        <v>190929679</v>
      </c>
      <c r="F67" s="24">
        <v>82816423</v>
      </c>
      <c r="G67" s="31">
        <f t="shared" si="9"/>
        <v>0.4337535339385345</v>
      </c>
      <c r="H67" s="23">
        <v>14200595</v>
      </c>
      <c r="I67" s="24">
        <v>14172903</v>
      </c>
      <c r="J67" s="24">
        <v>12863833</v>
      </c>
      <c r="K67" s="23">
        <v>41237331</v>
      </c>
      <c r="L67" s="23">
        <v>13757019</v>
      </c>
      <c r="M67" s="24">
        <v>15183440</v>
      </c>
      <c r="N67" s="24">
        <v>12638633</v>
      </c>
      <c r="O67" s="23">
        <v>41579092</v>
      </c>
      <c r="P67" s="23">
        <v>0</v>
      </c>
      <c r="Q67" s="24">
        <v>0</v>
      </c>
      <c r="R67" s="24">
        <v>0</v>
      </c>
      <c r="S67" s="23">
        <v>0</v>
      </c>
      <c r="T67" s="23">
        <v>0</v>
      </c>
      <c r="U67" s="24">
        <v>0</v>
      </c>
      <c r="V67" s="24">
        <v>0</v>
      </c>
      <c r="W67" s="35">
        <v>0</v>
      </c>
    </row>
    <row r="68" spans="1:23" ht="14" x14ac:dyDescent="0.3">
      <c r="A68" s="17" t="s">
        <v>0</v>
      </c>
      <c r="B68" s="18" t="s">
        <v>127</v>
      </c>
      <c r="C68" s="19" t="s">
        <v>0</v>
      </c>
      <c r="D68" s="25">
        <f>SUM(D62:D67)</f>
        <v>6552192120</v>
      </c>
      <c r="E68" s="26">
        <f>SUM(E62:E67)</f>
        <v>6552192120</v>
      </c>
      <c r="F68" s="26">
        <f>SUM(F62:F67)</f>
        <v>1648895006</v>
      </c>
      <c r="G68" s="32">
        <f t="shared" si="9"/>
        <v>0.2516554728251772</v>
      </c>
      <c r="H68" s="25">
        <f t="shared" ref="H68:W68" si="12">SUM(H62:H67)</f>
        <v>407818148</v>
      </c>
      <c r="I68" s="26">
        <f t="shared" si="12"/>
        <v>78867280</v>
      </c>
      <c r="J68" s="26">
        <f t="shared" si="12"/>
        <v>262781678</v>
      </c>
      <c r="K68" s="25">
        <f t="shared" si="12"/>
        <v>749467106</v>
      </c>
      <c r="L68" s="25">
        <f t="shared" si="12"/>
        <v>261046509</v>
      </c>
      <c r="M68" s="26">
        <f t="shared" si="12"/>
        <v>276048741</v>
      </c>
      <c r="N68" s="26">
        <f t="shared" si="12"/>
        <v>362332650</v>
      </c>
      <c r="O68" s="25">
        <f t="shared" si="12"/>
        <v>899427900</v>
      </c>
      <c r="P68" s="25">
        <f t="shared" si="12"/>
        <v>0</v>
      </c>
      <c r="Q68" s="26">
        <f t="shared" si="12"/>
        <v>0</v>
      </c>
      <c r="R68" s="26">
        <f t="shared" si="12"/>
        <v>0</v>
      </c>
      <c r="S68" s="25">
        <f t="shared" si="12"/>
        <v>0</v>
      </c>
      <c r="T68" s="25">
        <f t="shared" si="12"/>
        <v>0</v>
      </c>
      <c r="U68" s="26">
        <f t="shared" si="12"/>
        <v>0</v>
      </c>
      <c r="V68" s="26">
        <f t="shared" si="12"/>
        <v>0</v>
      </c>
      <c r="W68" s="36">
        <f t="shared" si="12"/>
        <v>0</v>
      </c>
    </row>
    <row r="69" spans="1:23" ht="13" x14ac:dyDescent="0.3">
      <c r="A69" s="14" t="s">
        <v>20</v>
      </c>
      <c r="B69" s="15" t="s">
        <v>128</v>
      </c>
      <c r="C69" s="16" t="s">
        <v>129</v>
      </c>
      <c r="D69" s="23">
        <v>942674200</v>
      </c>
      <c r="E69" s="24">
        <v>942674200</v>
      </c>
      <c r="F69" s="24">
        <v>488933736</v>
      </c>
      <c r="G69" s="31">
        <f t="shared" si="9"/>
        <v>0.51866672069735231</v>
      </c>
      <c r="H69" s="23">
        <v>72920443</v>
      </c>
      <c r="I69" s="24">
        <v>76105345</v>
      </c>
      <c r="J69" s="24">
        <v>104239222</v>
      </c>
      <c r="K69" s="23">
        <v>253265010</v>
      </c>
      <c r="L69" s="23">
        <v>73581821</v>
      </c>
      <c r="M69" s="24">
        <v>71376923</v>
      </c>
      <c r="N69" s="24">
        <v>90709982</v>
      </c>
      <c r="O69" s="23">
        <v>235668726</v>
      </c>
      <c r="P69" s="23">
        <v>0</v>
      </c>
      <c r="Q69" s="24">
        <v>0</v>
      </c>
      <c r="R69" s="24">
        <v>0</v>
      </c>
      <c r="S69" s="23">
        <v>0</v>
      </c>
      <c r="T69" s="23">
        <v>0</v>
      </c>
      <c r="U69" s="24">
        <v>0</v>
      </c>
      <c r="V69" s="24">
        <v>0</v>
      </c>
      <c r="W69" s="35">
        <v>0</v>
      </c>
    </row>
    <row r="70" spans="1:23" ht="13" x14ac:dyDescent="0.3">
      <c r="A70" s="14" t="s">
        <v>20</v>
      </c>
      <c r="B70" s="15" t="s">
        <v>130</v>
      </c>
      <c r="C70" s="16" t="s">
        <v>131</v>
      </c>
      <c r="D70" s="23">
        <v>1168242735</v>
      </c>
      <c r="E70" s="24">
        <v>1168242735</v>
      </c>
      <c r="F70" s="24">
        <v>796875871</v>
      </c>
      <c r="G70" s="31">
        <f t="shared" si="9"/>
        <v>0.68211498101034629</v>
      </c>
      <c r="H70" s="23">
        <v>101688748</v>
      </c>
      <c r="I70" s="24">
        <v>111158870</v>
      </c>
      <c r="J70" s="24">
        <v>266713870</v>
      </c>
      <c r="K70" s="23">
        <v>479561488</v>
      </c>
      <c r="L70" s="23">
        <v>118120366</v>
      </c>
      <c r="M70" s="24">
        <v>60046790</v>
      </c>
      <c r="N70" s="24">
        <v>139147227</v>
      </c>
      <c r="O70" s="23">
        <v>317314383</v>
      </c>
      <c r="P70" s="23">
        <v>0</v>
      </c>
      <c r="Q70" s="24">
        <v>0</v>
      </c>
      <c r="R70" s="24">
        <v>0</v>
      </c>
      <c r="S70" s="23">
        <v>0</v>
      </c>
      <c r="T70" s="23">
        <v>0</v>
      </c>
      <c r="U70" s="24">
        <v>0</v>
      </c>
      <c r="V70" s="24">
        <v>0</v>
      </c>
      <c r="W70" s="35">
        <v>0</v>
      </c>
    </row>
    <row r="71" spans="1:23" ht="13" x14ac:dyDescent="0.3">
      <c r="A71" s="14" t="s">
        <v>20</v>
      </c>
      <c r="B71" s="15" t="s">
        <v>132</v>
      </c>
      <c r="C71" s="16" t="s">
        <v>133</v>
      </c>
      <c r="D71" s="23">
        <v>699254012</v>
      </c>
      <c r="E71" s="24">
        <v>699254012</v>
      </c>
      <c r="F71" s="24">
        <v>402700969</v>
      </c>
      <c r="G71" s="31">
        <f t="shared" si="9"/>
        <v>0.57590083444526596</v>
      </c>
      <c r="H71" s="23">
        <v>11210789</v>
      </c>
      <c r="I71" s="24">
        <v>74776787</v>
      </c>
      <c r="J71" s="24">
        <v>87857726</v>
      </c>
      <c r="K71" s="23">
        <v>173845302</v>
      </c>
      <c r="L71" s="23">
        <v>111547306</v>
      </c>
      <c r="M71" s="24">
        <v>63954128</v>
      </c>
      <c r="N71" s="24">
        <v>53354233</v>
      </c>
      <c r="O71" s="23">
        <v>228855667</v>
      </c>
      <c r="P71" s="23">
        <v>0</v>
      </c>
      <c r="Q71" s="24">
        <v>0</v>
      </c>
      <c r="R71" s="24">
        <v>0</v>
      </c>
      <c r="S71" s="23">
        <v>0</v>
      </c>
      <c r="T71" s="23">
        <v>0</v>
      </c>
      <c r="U71" s="24">
        <v>0</v>
      </c>
      <c r="V71" s="24">
        <v>0</v>
      </c>
      <c r="W71" s="35">
        <v>0</v>
      </c>
    </row>
    <row r="72" spans="1:23" ht="13" x14ac:dyDescent="0.3">
      <c r="A72" s="14" t="s">
        <v>20</v>
      </c>
      <c r="B72" s="15" t="s">
        <v>134</v>
      </c>
      <c r="C72" s="16" t="s">
        <v>135</v>
      </c>
      <c r="D72" s="23">
        <v>2638369809</v>
      </c>
      <c r="E72" s="24">
        <v>2638369809</v>
      </c>
      <c r="F72" s="24">
        <v>1289000413</v>
      </c>
      <c r="G72" s="31">
        <f t="shared" si="9"/>
        <v>0.48855941597078817</v>
      </c>
      <c r="H72" s="23">
        <v>231320329</v>
      </c>
      <c r="I72" s="24">
        <v>258798946</v>
      </c>
      <c r="J72" s="24">
        <v>115712497</v>
      </c>
      <c r="K72" s="23">
        <v>605831772</v>
      </c>
      <c r="L72" s="23">
        <v>315281241</v>
      </c>
      <c r="M72" s="24">
        <v>204306054</v>
      </c>
      <c r="N72" s="24">
        <v>163581346</v>
      </c>
      <c r="O72" s="23">
        <v>683168641</v>
      </c>
      <c r="P72" s="23">
        <v>0</v>
      </c>
      <c r="Q72" s="24">
        <v>0</v>
      </c>
      <c r="R72" s="24">
        <v>0</v>
      </c>
      <c r="S72" s="23">
        <v>0</v>
      </c>
      <c r="T72" s="23">
        <v>0</v>
      </c>
      <c r="U72" s="24">
        <v>0</v>
      </c>
      <c r="V72" s="24">
        <v>0</v>
      </c>
      <c r="W72" s="35">
        <v>0</v>
      </c>
    </row>
    <row r="73" spans="1:23" ht="13" x14ac:dyDescent="0.3">
      <c r="A73" s="14" t="s">
        <v>20</v>
      </c>
      <c r="B73" s="15" t="s">
        <v>136</v>
      </c>
      <c r="C73" s="16" t="s">
        <v>137</v>
      </c>
      <c r="D73" s="23">
        <v>247146031</v>
      </c>
      <c r="E73" s="24">
        <v>247146031</v>
      </c>
      <c r="F73" s="24">
        <v>71126380</v>
      </c>
      <c r="G73" s="31">
        <f t="shared" si="9"/>
        <v>0.2877909052887036</v>
      </c>
      <c r="H73" s="23">
        <v>0</v>
      </c>
      <c r="I73" s="24">
        <v>10071407</v>
      </c>
      <c r="J73" s="24">
        <v>16678031</v>
      </c>
      <c r="K73" s="23">
        <v>26749438</v>
      </c>
      <c r="L73" s="23">
        <v>14482492</v>
      </c>
      <c r="M73" s="24">
        <v>15115864</v>
      </c>
      <c r="N73" s="24">
        <v>14778586</v>
      </c>
      <c r="O73" s="23">
        <v>44376942</v>
      </c>
      <c r="P73" s="23">
        <v>0</v>
      </c>
      <c r="Q73" s="24">
        <v>0</v>
      </c>
      <c r="R73" s="24">
        <v>0</v>
      </c>
      <c r="S73" s="23">
        <v>0</v>
      </c>
      <c r="T73" s="23">
        <v>0</v>
      </c>
      <c r="U73" s="24">
        <v>0</v>
      </c>
      <c r="V73" s="24">
        <v>0</v>
      </c>
      <c r="W73" s="35">
        <v>0</v>
      </c>
    </row>
    <row r="74" spans="1:23" ht="13" x14ac:dyDescent="0.3">
      <c r="A74" s="14" t="s">
        <v>20</v>
      </c>
      <c r="B74" s="15" t="s">
        <v>138</v>
      </c>
      <c r="C74" s="16" t="s">
        <v>139</v>
      </c>
      <c r="D74" s="23">
        <v>493060600</v>
      </c>
      <c r="E74" s="24">
        <v>493060600</v>
      </c>
      <c r="F74" s="24">
        <v>94821538</v>
      </c>
      <c r="G74" s="31">
        <f t="shared" si="9"/>
        <v>0.19231213769666447</v>
      </c>
      <c r="H74" s="23">
        <v>0</v>
      </c>
      <c r="I74" s="24">
        <v>14324199</v>
      </c>
      <c r="J74" s="24">
        <v>21489342</v>
      </c>
      <c r="K74" s="23">
        <v>35813541</v>
      </c>
      <c r="L74" s="23">
        <v>19886058</v>
      </c>
      <c r="M74" s="24">
        <v>15063795</v>
      </c>
      <c r="N74" s="24">
        <v>24058144</v>
      </c>
      <c r="O74" s="23">
        <v>59007997</v>
      </c>
      <c r="P74" s="23">
        <v>0</v>
      </c>
      <c r="Q74" s="24">
        <v>0</v>
      </c>
      <c r="R74" s="24">
        <v>0</v>
      </c>
      <c r="S74" s="23">
        <v>0</v>
      </c>
      <c r="T74" s="23">
        <v>0</v>
      </c>
      <c r="U74" s="24">
        <v>0</v>
      </c>
      <c r="V74" s="24">
        <v>0</v>
      </c>
      <c r="W74" s="35">
        <v>0</v>
      </c>
    </row>
    <row r="75" spans="1:23" ht="13" x14ac:dyDescent="0.3">
      <c r="A75" s="14" t="s">
        <v>35</v>
      </c>
      <c r="B75" s="15" t="s">
        <v>140</v>
      </c>
      <c r="C75" s="16" t="s">
        <v>141</v>
      </c>
      <c r="D75" s="23">
        <v>181643444</v>
      </c>
      <c r="E75" s="24">
        <v>181643444</v>
      </c>
      <c r="F75" s="24">
        <v>83768840</v>
      </c>
      <c r="G75" s="31">
        <f t="shared" si="9"/>
        <v>0.46117183287936336</v>
      </c>
      <c r="H75" s="23">
        <v>12624624</v>
      </c>
      <c r="I75" s="24">
        <v>13628538</v>
      </c>
      <c r="J75" s="24">
        <v>12756609</v>
      </c>
      <c r="K75" s="23">
        <v>39009771</v>
      </c>
      <c r="L75" s="23">
        <v>15729290</v>
      </c>
      <c r="M75" s="24">
        <v>14433142</v>
      </c>
      <c r="N75" s="24">
        <v>14596637</v>
      </c>
      <c r="O75" s="23">
        <v>44759069</v>
      </c>
      <c r="P75" s="23">
        <v>0</v>
      </c>
      <c r="Q75" s="24">
        <v>0</v>
      </c>
      <c r="R75" s="24">
        <v>0</v>
      </c>
      <c r="S75" s="23">
        <v>0</v>
      </c>
      <c r="T75" s="23">
        <v>0</v>
      </c>
      <c r="U75" s="24">
        <v>0</v>
      </c>
      <c r="V75" s="24">
        <v>0</v>
      </c>
      <c r="W75" s="35">
        <v>0</v>
      </c>
    </row>
    <row r="76" spans="1:23" ht="14" x14ac:dyDescent="0.3">
      <c r="A76" s="17" t="s">
        <v>0</v>
      </c>
      <c r="B76" s="18" t="s">
        <v>142</v>
      </c>
      <c r="C76" s="19" t="s">
        <v>0</v>
      </c>
      <c r="D76" s="25">
        <f>SUM(D69:D75)</f>
        <v>6370390831</v>
      </c>
      <c r="E76" s="26">
        <f>SUM(E69:E75)</f>
        <v>6370390831</v>
      </c>
      <c r="F76" s="26">
        <f>SUM(F69:F75)</f>
        <v>3227227747</v>
      </c>
      <c r="G76" s="32">
        <f t="shared" si="9"/>
        <v>0.5065980773574299</v>
      </c>
      <c r="H76" s="25">
        <f t="shared" ref="H76:W76" si="13">SUM(H69:H75)</f>
        <v>429764933</v>
      </c>
      <c r="I76" s="26">
        <f t="shared" si="13"/>
        <v>558864092</v>
      </c>
      <c r="J76" s="26">
        <f t="shared" si="13"/>
        <v>625447297</v>
      </c>
      <c r="K76" s="25">
        <f t="shared" si="13"/>
        <v>1614076322</v>
      </c>
      <c r="L76" s="25">
        <f t="shared" si="13"/>
        <v>668628574</v>
      </c>
      <c r="M76" s="26">
        <f t="shared" si="13"/>
        <v>444296696</v>
      </c>
      <c r="N76" s="26">
        <f t="shared" si="13"/>
        <v>500226155</v>
      </c>
      <c r="O76" s="25">
        <f t="shared" si="13"/>
        <v>1613151425</v>
      </c>
      <c r="P76" s="25">
        <f t="shared" si="13"/>
        <v>0</v>
      </c>
      <c r="Q76" s="26">
        <f t="shared" si="13"/>
        <v>0</v>
      </c>
      <c r="R76" s="26">
        <f t="shared" si="13"/>
        <v>0</v>
      </c>
      <c r="S76" s="25">
        <f t="shared" si="13"/>
        <v>0</v>
      </c>
      <c r="T76" s="25">
        <f t="shared" si="13"/>
        <v>0</v>
      </c>
      <c r="U76" s="26">
        <f t="shared" si="13"/>
        <v>0</v>
      </c>
      <c r="V76" s="26">
        <f t="shared" si="13"/>
        <v>0</v>
      </c>
      <c r="W76" s="36">
        <f t="shared" si="13"/>
        <v>0</v>
      </c>
    </row>
    <row r="77" spans="1:23" ht="13" x14ac:dyDescent="0.3">
      <c r="A77" s="14" t="s">
        <v>20</v>
      </c>
      <c r="B77" s="15" t="s">
        <v>143</v>
      </c>
      <c r="C77" s="16" t="s">
        <v>144</v>
      </c>
      <c r="D77" s="23">
        <v>1386834381</v>
      </c>
      <c r="E77" s="24">
        <v>1386834381</v>
      </c>
      <c r="F77" s="24">
        <v>593862870</v>
      </c>
      <c r="G77" s="31">
        <f t="shared" si="9"/>
        <v>0.42821470114678389</v>
      </c>
      <c r="H77" s="23">
        <v>171137197</v>
      </c>
      <c r="I77" s="24">
        <v>55669240</v>
      </c>
      <c r="J77" s="24">
        <v>125584503</v>
      </c>
      <c r="K77" s="23">
        <v>352390940</v>
      </c>
      <c r="L77" s="23">
        <v>82295701</v>
      </c>
      <c r="M77" s="24">
        <v>76976317</v>
      </c>
      <c r="N77" s="24">
        <v>82199912</v>
      </c>
      <c r="O77" s="23">
        <v>241471930</v>
      </c>
      <c r="P77" s="23">
        <v>0</v>
      </c>
      <c r="Q77" s="24">
        <v>0</v>
      </c>
      <c r="R77" s="24">
        <v>0</v>
      </c>
      <c r="S77" s="23">
        <v>0</v>
      </c>
      <c r="T77" s="23">
        <v>0</v>
      </c>
      <c r="U77" s="24">
        <v>0</v>
      </c>
      <c r="V77" s="24">
        <v>0</v>
      </c>
      <c r="W77" s="35">
        <v>0</v>
      </c>
    </row>
    <row r="78" spans="1:23" ht="13" x14ac:dyDescent="0.3">
      <c r="A78" s="14" t="s">
        <v>20</v>
      </c>
      <c r="B78" s="15" t="s">
        <v>145</v>
      </c>
      <c r="C78" s="16" t="s">
        <v>146</v>
      </c>
      <c r="D78" s="23">
        <v>1386503301</v>
      </c>
      <c r="E78" s="24">
        <v>1386503301</v>
      </c>
      <c r="F78" s="24">
        <v>644191542</v>
      </c>
      <c r="G78" s="31">
        <f t="shared" si="9"/>
        <v>0.46461594540408524</v>
      </c>
      <c r="H78" s="23">
        <v>62046986</v>
      </c>
      <c r="I78" s="24">
        <v>50218040</v>
      </c>
      <c r="J78" s="24">
        <v>233609590</v>
      </c>
      <c r="K78" s="23">
        <v>345874616</v>
      </c>
      <c r="L78" s="23">
        <v>73948021</v>
      </c>
      <c r="M78" s="24">
        <v>148974403</v>
      </c>
      <c r="N78" s="24">
        <v>75394502</v>
      </c>
      <c r="O78" s="23">
        <v>298316926</v>
      </c>
      <c r="P78" s="23">
        <v>0</v>
      </c>
      <c r="Q78" s="24">
        <v>0</v>
      </c>
      <c r="R78" s="24">
        <v>0</v>
      </c>
      <c r="S78" s="23">
        <v>0</v>
      </c>
      <c r="T78" s="23">
        <v>0</v>
      </c>
      <c r="U78" s="24">
        <v>0</v>
      </c>
      <c r="V78" s="24">
        <v>0</v>
      </c>
      <c r="W78" s="35">
        <v>0</v>
      </c>
    </row>
    <row r="79" spans="1:23" ht="13" x14ac:dyDescent="0.3">
      <c r="A79" s="14" t="s">
        <v>20</v>
      </c>
      <c r="B79" s="15" t="s">
        <v>147</v>
      </c>
      <c r="C79" s="16" t="s">
        <v>148</v>
      </c>
      <c r="D79" s="23">
        <v>1931934938</v>
      </c>
      <c r="E79" s="24">
        <v>1931934938</v>
      </c>
      <c r="F79" s="24">
        <v>885027585</v>
      </c>
      <c r="G79" s="31">
        <f t="shared" si="9"/>
        <v>0.45810423922257365</v>
      </c>
      <c r="H79" s="23">
        <v>81755551</v>
      </c>
      <c r="I79" s="24">
        <v>140398763</v>
      </c>
      <c r="J79" s="24">
        <v>150815711</v>
      </c>
      <c r="K79" s="23">
        <v>372970025</v>
      </c>
      <c r="L79" s="23">
        <v>211777671</v>
      </c>
      <c r="M79" s="24">
        <v>153988798</v>
      </c>
      <c r="N79" s="24">
        <v>146291091</v>
      </c>
      <c r="O79" s="23">
        <v>512057560</v>
      </c>
      <c r="P79" s="23">
        <v>0</v>
      </c>
      <c r="Q79" s="24">
        <v>0</v>
      </c>
      <c r="R79" s="24">
        <v>0</v>
      </c>
      <c r="S79" s="23">
        <v>0</v>
      </c>
      <c r="T79" s="23">
        <v>0</v>
      </c>
      <c r="U79" s="24">
        <v>0</v>
      </c>
      <c r="V79" s="24">
        <v>0</v>
      </c>
      <c r="W79" s="35">
        <v>0</v>
      </c>
    </row>
    <row r="80" spans="1:23" ht="13" x14ac:dyDescent="0.3">
      <c r="A80" s="14" t="s">
        <v>20</v>
      </c>
      <c r="B80" s="15" t="s">
        <v>149</v>
      </c>
      <c r="C80" s="16" t="s">
        <v>150</v>
      </c>
      <c r="D80" s="23">
        <v>341197713</v>
      </c>
      <c r="E80" s="24">
        <v>341197713</v>
      </c>
      <c r="F80" s="24">
        <v>71989764</v>
      </c>
      <c r="G80" s="31">
        <f t="shared" si="9"/>
        <v>0.21099134389567259</v>
      </c>
      <c r="H80" s="23">
        <v>5684712</v>
      </c>
      <c r="I80" s="24">
        <v>15234178</v>
      </c>
      <c r="J80" s="24">
        <v>12576433</v>
      </c>
      <c r="K80" s="23">
        <v>33495323</v>
      </c>
      <c r="L80" s="23">
        <v>10885911</v>
      </c>
      <c r="M80" s="24">
        <v>9497470</v>
      </c>
      <c r="N80" s="24">
        <v>18111060</v>
      </c>
      <c r="O80" s="23">
        <v>38494441</v>
      </c>
      <c r="P80" s="23">
        <v>0</v>
      </c>
      <c r="Q80" s="24">
        <v>0</v>
      </c>
      <c r="R80" s="24">
        <v>0</v>
      </c>
      <c r="S80" s="23">
        <v>0</v>
      </c>
      <c r="T80" s="23">
        <v>0</v>
      </c>
      <c r="U80" s="24">
        <v>0</v>
      </c>
      <c r="V80" s="24">
        <v>0</v>
      </c>
      <c r="W80" s="35">
        <v>0</v>
      </c>
    </row>
    <row r="81" spans="1:23" ht="13" x14ac:dyDescent="0.3">
      <c r="A81" s="14" t="s">
        <v>35</v>
      </c>
      <c r="B81" s="15" t="s">
        <v>151</v>
      </c>
      <c r="C81" s="16" t="s">
        <v>152</v>
      </c>
      <c r="D81" s="23">
        <v>207764289</v>
      </c>
      <c r="E81" s="24">
        <v>207764289</v>
      </c>
      <c r="F81" s="24">
        <v>88969925</v>
      </c>
      <c r="G81" s="31">
        <f t="shared" si="9"/>
        <v>0.42822530006588377</v>
      </c>
      <c r="H81" s="23">
        <v>3491563</v>
      </c>
      <c r="I81" s="24">
        <v>25148925</v>
      </c>
      <c r="J81" s="24">
        <v>3571221</v>
      </c>
      <c r="K81" s="23">
        <v>32211709</v>
      </c>
      <c r="L81" s="23">
        <v>26338237</v>
      </c>
      <c r="M81" s="24">
        <v>14250449</v>
      </c>
      <c r="N81" s="24">
        <v>16169530</v>
      </c>
      <c r="O81" s="23">
        <v>56758216</v>
      </c>
      <c r="P81" s="23">
        <v>0</v>
      </c>
      <c r="Q81" s="24">
        <v>0</v>
      </c>
      <c r="R81" s="24">
        <v>0</v>
      </c>
      <c r="S81" s="23">
        <v>0</v>
      </c>
      <c r="T81" s="23">
        <v>0</v>
      </c>
      <c r="U81" s="24">
        <v>0</v>
      </c>
      <c r="V81" s="24">
        <v>0</v>
      </c>
      <c r="W81" s="35">
        <v>0</v>
      </c>
    </row>
    <row r="82" spans="1:23" ht="14" x14ac:dyDescent="0.3">
      <c r="A82" s="17" t="s">
        <v>0</v>
      </c>
      <c r="B82" s="18" t="s">
        <v>153</v>
      </c>
      <c r="C82" s="19" t="s">
        <v>0</v>
      </c>
      <c r="D82" s="25">
        <f>SUM(D77:D81)</f>
        <v>5254234622</v>
      </c>
      <c r="E82" s="26">
        <f>SUM(E77:E81)</f>
        <v>5254234622</v>
      </c>
      <c r="F82" s="26">
        <f>SUM(F77:F81)</f>
        <v>2284041686</v>
      </c>
      <c r="G82" s="32">
        <f t="shared" si="9"/>
        <v>0.43470492856114412</v>
      </c>
      <c r="H82" s="25">
        <f t="shared" ref="H82:W82" si="14">SUM(H77:H81)</f>
        <v>324116009</v>
      </c>
      <c r="I82" s="26">
        <f t="shared" si="14"/>
        <v>286669146</v>
      </c>
      <c r="J82" s="26">
        <f t="shared" si="14"/>
        <v>526157458</v>
      </c>
      <c r="K82" s="25">
        <f t="shared" si="14"/>
        <v>1136942613</v>
      </c>
      <c r="L82" s="25">
        <f t="shared" si="14"/>
        <v>405245541</v>
      </c>
      <c r="M82" s="26">
        <f t="shared" si="14"/>
        <v>403687437</v>
      </c>
      <c r="N82" s="26">
        <f t="shared" si="14"/>
        <v>338166095</v>
      </c>
      <c r="O82" s="25">
        <f t="shared" si="14"/>
        <v>1147099073</v>
      </c>
      <c r="P82" s="25">
        <f t="shared" si="14"/>
        <v>0</v>
      </c>
      <c r="Q82" s="26">
        <f t="shared" si="14"/>
        <v>0</v>
      </c>
      <c r="R82" s="26">
        <f t="shared" si="14"/>
        <v>0</v>
      </c>
      <c r="S82" s="25">
        <f t="shared" si="14"/>
        <v>0</v>
      </c>
      <c r="T82" s="25">
        <f t="shared" si="14"/>
        <v>0</v>
      </c>
      <c r="U82" s="26">
        <f t="shared" si="14"/>
        <v>0</v>
      </c>
      <c r="V82" s="26">
        <f t="shared" si="14"/>
        <v>0</v>
      </c>
      <c r="W82" s="36">
        <f t="shared" si="14"/>
        <v>0</v>
      </c>
    </row>
    <row r="83" spans="1:23" ht="14" x14ac:dyDescent="0.3">
      <c r="A83" s="17" t="s">
        <v>0</v>
      </c>
      <c r="B83" s="18" t="s">
        <v>154</v>
      </c>
      <c r="C83" s="19" t="s">
        <v>0</v>
      </c>
      <c r="D83" s="25">
        <f>SUM(D55,D57:D60,D62:D67,D69:D75,D77:D81)</f>
        <v>30579854108</v>
      </c>
      <c r="E83" s="26">
        <f>SUM(E55,E57:E60,E62:E67,E69:E75,E77:E81)</f>
        <v>30637870108</v>
      </c>
      <c r="F83" s="26">
        <f>SUM(F55,F57:F60,F62:F67,F69:F75,F77:F81)</f>
        <v>15954658287</v>
      </c>
      <c r="G83" s="32">
        <f t="shared" si="9"/>
        <v>0.52173755409860179</v>
      </c>
      <c r="H83" s="25">
        <f t="shared" ref="H83:W83" si="15">SUM(H55,H57:H60,H62:H67,H69:H75,H77:H81)</f>
        <v>2167479568</v>
      </c>
      <c r="I83" s="26">
        <f t="shared" si="15"/>
        <v>4789363466</v>
      </c>
      <c r="J83" s="26">
        <f t="shared" si="15"/>
        <v>2501965283</v>
      </c>
      <c r="K83" s="25">
        <f t="shared" si="15"/>
        <v>9458808317</v>
      </c>
      <c r="L83" s="25">
        <f t="shared" si="15"/>
        <v>2267120908</v>
      </c>
      <c r="M83" s="26">
        <f t="shared" si="15"/>
        <v>2038185020</v>
      </c>
      <c r="N83" s="26">
        <f t="shared" si="15"/>
        <v>2190544042</v>
      </c>
      <c r="O83" s="25">
        <f t="shared" si="15"/>
        <v>6495849970</v>
      </c>
      <c r="P83" s="25">
        <f t="shared" si="15"/>
        <v>0</v>
      </c>
      <c r="Q83" s="26">
        <f t="shared" si="15"/>
        <v>0</v>
      </c>
      <c r="R83" s="26">
        <f t="shared" si="15"/>
        <v>0</v>
      </c>
      <c r="S83" s="25">
        <f t="shared" si="15"/>
        <v>0</v>
      </c>
      <c r="T83" s="25">
        <f t="shared" si="15"/>
        <v>0</v>
      </c>
      <c r="U83" s="26">
        <f t="shared" si="15"/>
        <v>0</v>
      </c>
      <c r="V83" s="26">
        <f t="shared" si="15"/>
        <v>0</v>
      </c>
      <c r="W83" s="36">
        <f t="shared" si="15"/>
        <v>0</v>
      </c>
    </row>
    <row r="84" spans="1:23" ht="14.5" customHeight="1" x14ac:dyDescent="0.3">
      <c r="A84" s="10"/>
      <c r="B84" s="11" t="s">
        <v>606</v>
      </c>
      <c r="D84" s="27"/>
      <c r="E84" s="28"/>
      <c r="F84" s="28"/>
      <c r="G84" s="33"/>
      <c r="H84" s="27"/>
      <c r="I84" s="28"/>
      <c r="J84" s="28"/>
      <c r="K84" s="27"/>
      <c r="L84" s="27"/>
      <c r="M84" s="28"/>
      <c r="N84" s="28"/>
      <c r="O84" s="27"/>
      <c r="P84" s="27"/>
      <c r="Q84" s="28"/>
      <c r="R84" s="28"/>
      <c r="S84" s="27"/>
      <c r="T84" s="27"/>
      <c r="U84" s="28"/>
      <c r="V84" s="28"/>
      <c r="W84" s="37"/>
    </row>
    <row r="85" spans="1:23" ht="14.5" customHeight="1" x14ac:dyDescent="0.3">
      <c r="A85" s="13" t="s">
        <v>0</v>
      </c>
      <c r="B85" s="11" t="s">
        <v>155</v>
      </c>
      <c r="D85" s="27"/>
      <c r="E85" s="28"/>
      <c r="F85" s="28"/>
      <c r="G85" s="33"/>
      <c r="H85" s="27"/>
      <c r="I85" s="28"/>
      <c r="J85" s="28"/>
      <c r="K85" s="27"/>
      <c r="L85" s="27"/>
      <c r="M85" s="28"/>
      <c r="N85" s="28"/>
      <c r="O85" s="27"/>
      <c r="P85" s="27"/>
      <c r="Q85" s="28"/>
      <c r="R85" s="28"/>
      <c r="S85" s="27"/>
      <c r="T85" s="27"/>
      <c r="U85" s="28"/>
      <c r="V85" s="28"/>
      <c r="W85" s="37"/>
    </row>
    <row r="86" spans="1:23" ht="13" x14ac:dyDescent="0.3">
      <c r="A86" s="14" t="s">
        <v>14</v>
      </c>
      <c r="B86" s="15" t="s">
        <v>156</v>
      </c>
      <c r="C86" s="16" t="s">
        <v>157</v>
      </c>
      <c r="D86" s="23">
        <v>64847577641</v>
      </c>
      <c r="E86" s="24">
        <v>64847577641</v>
      </c>
      <c r="F86" s="24">
        <v>25528085356</v>
      </c>
      <c r="G86" s="31">
        <f t="shared" ref="G86:G99" si="16">IF(($D86      =0),0,($F86      /$D86      ))</f>
        <v>0.39366289820916645</v>
      </c>
      <c r="H86" s="23">
        <v>2801057022</v>
      </c>
      <c r="I86" s="24">
        <v>1902377581</v>
      </c>
      <c r="J86" s="24">
        <v>5727035003</v>
      </c>
      <c r="K86" s="23">
        <v>10430469606</v>
      </c>
      <c r="L86" s="23">
        <v>8347816081</v>
      </c>
      <c r="M86" s="24">
        <v>2196214821</v>
      </c>
      <c r="N86" s="24">
        <v>4553584848</v>
      </c>
      <c r="O86" s="23">
        <v>15097615750</v>
      </c>
      <c r="P86" s="23">
        <v>0</v>
      </c>
      <c r="Q86" s="24">
        <v>0</v>
      </c>
      <c r="R86" s="24">
        <v>0</v>
      </c>
      <c r="S86" s="23">
        <v>0</v>
      </c>
      <c r="T86" s="23">
        <v>0</v>
      </c>
      <c r="U86" s="24">
        <v>0</v>
      </c>
      <c r="V86" s="24">
        <v>0</v>
      </c>
      <c r="W86" s="35">
        <v>0</v>
      </c>
    </row>
    <row r="87" spans="1:23" ht="13" x14ac:dyDescent="0.3">
      <c r="A87" s="14" t="s">
        <v>14</v>
      </c>
      <c r="B87" s="15" t="s">
        <v>158</v>
      </c>
      <c r="C87" s="16" t="s">
        <v>159</v>
      </c>
      <c r="D87" s="23">
        <v>80714496132</v>
      </c>
      <c r="E87" s="24">
        <v>80714496132</v>
      </c>
      <c r="F87" s="24">
        <v>49610179946</v>
      </c>
      <c r="G87" s="31">
        <f t="shared" si="16"/>
        <v>0.61463779523405326</v>
      </c>
      <c r="H87" s="23">
        <v>7609584736</v>
      </c>
      <c r="I87" s="24">
        <v>10254318272</v>
      </c>
      <c r="J87" s="24">
        <v>8221655686</v>
      </c>
      <c r="K87" s="23">
        <v>26085558694</v>
      </c>
      <c r="L87" s="23">
        <v>7474412296</v>
      </c>
      <c r="M87" s="24">
        <v>7003530996</v>
      </c>
      <c r="N87" s="24">
        <v>9046677960</v>
      </c>
      <c r="O87" s="23">
        <v>23524621252</v>
      </c>
      <c r="P87" s="23">
        <v>0</v>
      </c>
      <c r="Q87" s="24">
        <v>0</v>
      </c>
      <c r="R87" s="24">
        <v>0</v>
      </c>
      <c r="S87" s="23">
        <v>0</v>
      </c>
      <c r="T87" s="23">
        <v>0</v>
      </c>
      <c r="U87" s="24">
        <v>0</v>
      </c>
      <c r="V87" s="24">
        <v>0</v>
      </c>
      <c r="W87" s="35">
        <v>0</v>
      </c>
    </row>
    <row r="88" spans="1:23" ht="13" x14ac:dyDescent="0.3">
      <c r="A88" s="14" t="s">
        <v>14</v>
      </c>
      <c r="B88" s="15" t="s">
        <v>160</v>
      </c>
      <c r="C88" s="16" t="s">
        <v>161</v>
      </c>
      <c r="D88" s="23">
        <v>52057408967</v>
      </c>
      <c r="E88" s="24">
        <v>52057408967</v>
      </c>
      <c r="F88" s="24">
        <v>23320779246</v>
      </c>
      <c r="G88" s="31">
        <f t="shared" si="16"/>
        <v>0.44798194356510146</v>
      </c>
      <c r="H88" s="23">
        <v>3395547649</v>
      </c>
      <c r="I88" s="24">
        <v>3395547650</v>
      </c>
      <c r="J88" s="24">
        <v>5067994092</v>
      </c>
      <c r="K88" s="23">
        <v>11859089391</v>
      </c>
      <c r="L88" s="23">
        <v>4588897767</v>
      </c>
      <c r="M88" s="24">
        <v>3895883731</v>
      </c>
      <c r="N88" s="24">
        <v>2976908357</v>
      </c>
      <c r="O88" s="23">
        <v>11461689855</v>
      </c>
      <c r="P88" s="23">
        <v>0</v>
      </c>
      <c r="Q88" s="24">
        <v>0</v>
      </c>
      <c r="R88" s="24">
        <v>0</v>
      </c>
      <c r="S88" s="23">
        <v>0</v>
      </c>
      <c r="T88" s="23">
        <v>0</v>
      </c>
      <c r="U88" s="24">
        <v>0</v>
      </c>
      <c r="V88" s="24">
        <v>0</v>
      </c>
      <c r="W88" s="35">
        <v>0</v>
      </c>
    </row>
    <row r="89" spans="1:23" ht="14" x14ac:dyDescent="0.3">
      <c r="A89" s="17" t="s">
        <v>0</v>
      </c>
      <c r="B89" s="18" t="s">
        <v>19</v>
      </c>
      <c r="C89" s="19" t="s">
        <v>0</v>
      </c>
      <c r="D89" s="25">
        <f>SUM(D86:D88)</f>
        <v>197619482740</v>
      </c>
      <c r="E89" s="26">
        <f>SUM(E86:E88)</f>
        <v>197619482740</v>
      </c>
      <c r="F89" s="26">
        <f>SUM(F86:F88)</f>
        <v>98459044548</v>
      </c>
      <c r="G89" s="32">
        <f t="shared" si="16"/>
        <v>0.49822539348278028</v>
      </c>
      <c r="H89" s="25">
        <f t="shared" ref="H89:W89" si="17">SUM(H86:H88)</f>
        <v>13806189407</v>
      </c>
      <c r="I89" s="26">
        <f t="shared" si="17"/>
        <v>15552243503</v>
      </c>
      <c r="J89" s="26">
        <f t="shared" si="17"/>
        <v>19016684781</v>
      </c>
      <c r="K89" s="25">
        <f t="shared" si="17"/>
        <v>48375117691</v>
      </c>
      <c r="L89" s="25">
        <f t="shared" si="17"/>
        <v>20411126144</v>
      </c>
      <c r="M89" s="26">
        <f t="shared" si="17"/>
        <v>13095629548</v>
      </c>
      <c r="N89" s="26">
        <f t="shared" si="17"/>
        <v>16577171165</v>
      </c>
      <c r="O89" s="25">
        <f t="shared" si="17"/>
        <v>50083926857</v>
      </c>
      <c r="P89" s="25">
        <f t="shared" si="17"/>
        <v>0</v>
      </c>
      <c r="Q89" s="26">
        <f t="shared" si="17"/>
        <v>0</v>
      </c>
      <c r="R89" s="26">
        <f t="shared" si="17"/>
        <v>0</v>
      </c>
      <c r="S89" s="25">
        <f t="shared" si="17"/>
        <v>0</v>
      </c>
      <c r="T89" s="25">
        <f t="shared" si="17"/>
        <v>0</v>
      </c>
      <c r="U89" s="26">
        <f t="shared" si="17"/>
        <v>0</v>
      </c>
      <c r="V89" s="26">
        <f t="shared" si="17"/>
        <v>0</v>
      </c>
      <c r="W89" s="36">
        <f t="shared" si="17"/>
        <v>0</v>
      </c>
    </row>
    <row r="90" spans="1:23" ht="13" x14ac:dyDescent="0.3">
      <c r="A90" s="14" t="s">
        <v>20</v>
      </c>
      <c r="B90" s="15" t="s">
        <v>162</v>
      </c>
      <c r="C90" s="16" t="s">
        <v>163</v>
      </c>
      <c r="D90" s="23">
        <v>9114055235</v>
      </c>
      <c r="E90" s="24">
        <v>9119939974</v>
      </c>
      <c r="F90" s="24">
        <v>3630118009</v>
      </c>
      <c r="G90" s="31">
        <f t="shared" si="16"/>
        <v>0.39829888182590106</v>
      </c>
      <c r="H90" s="23">
        <v>171489466</v>
      </c>
      <c r="I90" s="24">
        <v>622115178</v>
      </c>
      <c r="J90" s="24">
        <v>1372749201</v>
      </c>
      <c r="K90" s="23">
        <v>2166353845</v>
      </c>
      <c r="L90" s="23">
        <v>766800447</v>
      </c>
      <c r="M90" s="24">
        <v>793368823</v>
      </c>
      <c r="N90" s="24">
        <v>-96405106</v>
      </c>
      <c r="O90" s="23">
        <v>1463764164</v>
      </c>
      <c r="P90" s="23">
        <v>0</v>
      </c>
      <c r="Q90" s="24">
        <v>0</v>
      </c>
      <c r="R90" s="24">
        <v>0</v>
      </c>
      <c r="S90" s="23">
        <v>0</v>
      </c>
      <c r="T90" s="23">
        <v>0</v>
      </c>
      <c r="U90" s="24">
        <v>0</v>
      </c>
      <c r="V90" s="24">
        <v>0</v>
      </c>
      <c r="W90" s="35">
        <v>0</v>
      </c>
    </row>
    <row r="91" spans="1:23" ht="13" x14ac:dyDescent="0.3">
      <c r="A91" s="14" t="s">
        <v>20</v>
      </c>
      <c r="B91" s="15" t="s">
        <v>164</v>
      </c>
      <c r="C91" s="16" t="s">
        <v>165</v>
      </c>
      <c r="D91" s="23">
        <v>2110702839</v>
      </c>
      <c r="E91" s="24">
        <v>2110702839</v>
      </c>
      <c r="F91" s="24">
        <v>933176081</v>
      </c>
      <c r="G91" s="31">
        <f t="shared" si="16"/>
        <v>0.44211627698483424</v>
      </c>
      <c r="H91" s="23">
        <v>125770110</v>
      </c>
      <c r="I91" s="24">
        <v>166713731</v>
      </c>
      <c r="J91" s="24">
        <v>151201206</v>
      </c>
      <c r="K91" s="23">
        <v>443685047</v>
      </c>
      <c r="L91" s="23">
        <v>144216528</v>
      </c>
      <c r="M91" s="24">
        <v>139894805</v>
      </c>
      <c r="N91" s="24">
        <v>205379701</v>
      </c>
      <c r="O91" s="23">
        <v>489491034</v>
      </c>
      <c r="P91" s="23">
        <v>0</v>
      </c>
      <c r="Q91" s="24">
        <v>0</v>
      </c>
      <c r="R91" s="24">
        <v>0</v>
      </c>
      <c r="S91" s="23">
        <v>0</v>
      </c>
      <c r="T91" s="23">
        <v>0</v>
      </c>
      <c r="U91" s="24">
        <v>0</v>
      </c>
      <c r="V91" s="24">
        <v>0</v>
      </c>
      <c r="W91" s="35">
        <v>0</v>
      </c>
    </row>
    <row r="92" spans="1:23" ht="13" x14ac:dyDescent="0.3">
      <c r="A92" s="14" t="s">
        <v>20</v>
      </c>
      <c r="B92" s="15" t="s">
        <v>166</v>
      </c>
      <c r="C92" s="16" t="s">
        <v>167</v>
      </c>
      <c r="D92" s="23">
        <v>1410964923</v>
      </c>
      <c r="E92" s="24">
        <v>1410964923</v>
      </c>
      <c r="F92" s="24">
        <v>832110450</v>
      </c>
      <c r="G92" s="31">
        <f t="shared" si="16"/>
        <v>0.58974566726348021</v>
      </c>
      <c r="H92" s="23">
        <v>106773727</v>
      </c>
      <c r="I92" s="24">
        <v>123517104</v>
      </c>
      <c r="J92" s="24">
        <v>128829709</v>
      </c>
      <c r="K92" s="23">
        <v>359120540</v>
      </c>
      <c r="L92" s="23">
        <v>96596100</v>
      </c>
      <c r="M92" s="24">
        <v>115814036</v>
      </c>
      <c r="N92" s="24">
        <v>260579774</v>
      </c>
      <c r="O92" s="23">
        <v>472989910</v>
      </c>
      <c r="P92" s="23">
        <v>0</v>
      </c>
      <c r="Q92" s="24">
        <v>0</v>
      </c>
      <c r="R92" s="24">
        <v>0</v>
      </c>
      <c r="S92" s="23">
        <v>0</v>
      </c>
      <c r="T92" s="23">
        <v>0</v>
      </c>
      <c r="U92" s="24">
        <v>0</v>
      </c>
      <c r="V92" s="24">
        <v>0</v>
      </c>
      <c r="W92" s="35">
        <v>0</v>
      </c>
    </row>
    <row r="93" spans="1:23" ht="13" x14ac:dyDescent="0.3">
      <c r="A93" s="14" t="s">
        <v>35</v>
      </c>
      <c r="B93" s="15" t="s">
        <v>168</v>
      </c>
      <c r="C93" s="16" t="s">
        <v>169</v>
      </c>
      <c r="D93" s="23">
        <v>445107882</v>
      </c>
      <c r="E93" s="24">
        <v>445107882</v>
      </c>
      <c r="F93" s="24">
        <v>216303801</v>
      </c>
      <c r="G93" s="31">
        <f t="shared" si="16"/>
        <v>0.48595814576026763</v>
      </c>
      <c r="H93" s="23">
        <v>36368680</v>
      </c>
      <c r="I93" s="24">
        <v>33708470</v>
      </c>
      <c r="J93" s="24">
        <v>34557977</v>
      </c>
      <c r="K93" s="23">
        <v>104635127</v>
      </c>
      <c r="L93" s="23">
        <v>32756400</v>
      </c>
      <c r="M93" s="24">
        <v>42978426</v>
      </c>
      <c r="N93" s="24">
        <v>35933848</v>
      </c>
      <c r="O93" s="23">
        <v>111668674</v>
      </c>
      <c r="P93" s="23">
        <v>0</v>
      </c>
      <c r="Q93" s="24">
        <v>0</v>
      </c>
      <c r="R93" s="24">
        <v>0</v>
      </c>
      <c r="S93" s="23">
        <v>0</v>
      </c>
      <c r="T93" s="23">
        <v>0</v>
      </c>
      <c r="U93" s="24">
        <v>0</v>
      </c>
      <c r="V93" s="24">
        <v>0</v>
      </c>
      <c r="W93" s="35">
        <v>0</v>
      </c>
    </row>
    <row r="94" spans="1:23" ht="14" x14ac:dyDescent="0.3">
      <c r="A94" s="17" t="s">
        <v>0</v>
      </c>
      <c r="B94" s="18" t="s">
        <v>170</v>
      </c>
      <c r="C94" s="19" t="s">
        <v>0</v>
      </c>
      <c r="D94" s="25">
        <f>SUM(D90:D93)</f>
        <v>13080830879</v>
      </c>
      <c r="E94" s="26">
        <f>SUM(E90:E93)</f>
        <v>13086715618</v>
      </c>
      <c r="F94" s="26">
        <f>SUM(F90:F93)</f>
        <v>5611708341</v>
      </c>
      <c r="G94" s="32">
        <f t="shared" si="16"/>
        <v>0.42900243821736517</v>
      </c>
      <c r="H94" s="25">
        <f t="shared" ref="H94:W94" si="18">SUM(H90:H93)</f>
        <v>440401983</v>
      </c>
      <c r="I94" s="26">
        <f t="shared" si="18"/>
        <v>946054483</v>
      </c>
      <c r="J94" s="26">
        <f t="shared" si="18"/>
        <v>1687338093</v>
      </c>
      <c r="K94" s="25">
        <f t="shared" si="18"/>
        <v>3073794559</v>
      </c>
      <c r="L94" s="25">
        <f t="shared" si="18"/>
        <v>1040369475</v>
      </c>
      <c r="M94" s="26">
        <f t="shared" si="18"/>
        <v>1092056090</v>
      </c>
      <c r="N94" s="26">
        <f t="shared" si="18"/>
        <v>405488217</v>
      </c>
      <c r="O94" s="25">
        <f t="shared" si="18"/>
        <v>2537913782</v>
      </c>
      <c r="P94" s="25">
        <f t="shared" si="18"/>
        <v>0</v>
      </c>
      <c r="Q94" s="26">
        <f t="shared" si="18"/>
        <v>0</v>
      </c>
      <c r="R94" s="26">
        <f t="shared" si="18"/>
        <v>0</v>
      </c>
      <c r="S94" s="25">
        <f t="shared" si="18"/>
        <v>0</v>
      </c>
      <c r="T94" s="25">
        <f t="shared" si="18"/>
        <v>0</v>
      </c>
      <c r="U94" s="26">
        <f t="shared" si="18"/>
        <v>0</v>
      </c>
      <c r="V94" s="26">
        <f t="shared" si="18"/>
        <v>0</v>
      </c>
      <c r="W94" s="36">
        <f t="shared" si="18"/>
        <v>0</v>
      </c>
    </row>
    <row r="95" spans="1:23" ht="13" x14ac:dyDescent="0.3">
      <c r="A95" s="14" t="s">
        <v>20</v>
      </c>
      <c r="B95" s="15" t="s">
        <v>171</v>
      </c>
      <c r="C95" s="16" t="s">
        <v>172</v>
      </c>
      <c r="D95" s="23">
        <v>5087451130</v>
      </c>
      <c r="E95" s="24">
        <v>5087451130</v>
      </c>
      <c r="F95" s="24">
        <v>2178021240</v>
      </c>
      <c r="G95" s="31">
        <f t="shared" si="16"/>
        <v>0.42811639548859903</v>
      </c>
      <c r="H95" s="23">
        <v>229013162</v>
      </c>
      <c r="I95" s="24">
        <v>400690571</v>
      </c>
      <c r="J95" s="24">
        <v>393375276</v>
      </c>
      <c r="K95" s="23">
        <v>1023079009</v>
      </c>
      <c r="L95" s="23">
        <v>382059293</v>
      </c>
      <c r="M95" s="24">
        <v>378746967</v>
      </c>
      <c r="N95" s="24">
        <v>394135971</v>
      </c>
      <c r="O95" s="23">
        <v>1154942231</v>
      </c>
      <c r="P95" s="23">
        <v>0</v>
      </c>
      <c r="Q95" s="24">
        <v>0</v>
      </c>
      <c r="R95" s="24">
        <v>0</v>
      </c>
      <c r="S95" s="23">
        <v>0</v>
      </c>
      <c r="T95" s="23">
        <v>0</v>
      </c>
      <c r="U95" s="24">
        <v>0</v>
      </c>
      <c r="V95" s="24">
        <v>0</v>
      </c>
      <c r="W95" s="35">
        <v>0</v>
      </c>
    </row>
    <row r="96" spans="1:23" ht="13" x14ac:dyDescent="0.3">
      <c r="A96" s="14" t="s">
        <v>20</v>
      </c>
      <c r="B96" s="15" t="s">
        <v>173</v>
      </c>
      <c r="C96" s="16" t="s">
        <v>174</v>
      </c>
      <c r="D96" s="23">
        <v>2762021080</v>
      </c>
      <c r="E96" s="24">
        <v>2762021080</v>
      </c>
      <c r="F96" s="24">
        <v>1196684765</v>
      </c>
      <c r="G96" s="31">
        <f t="shared" si="16"/>
        <v>0.43326416791866051</v>
      </c>
      <c r="H96" s="23">
        <v>200576119</v>
      </c>
      <c r="I96" s="24">
        <v>214731083</v>
      </c>
      <c r="J96" s="24">
        <v>221910383</v>
      </c>
      <c r="K96" s="23">
        <v>637217585</v>
      </c>
      <c r="L96" s="23">
        <v>163082787</v>
      </c>
      <c r="M96" s="24">
        <v>221917312</v>
      </c>
      <c r="N96" s="24">
        <v>174467081</v>
      </c>
      <c r="O96" s="23">
        <v>559467180</v>
      </c>
      <c r="P96" s="23">
        <v>0</v>
      </c>
      <c r="Q96" s="24">
        <v>0</v>
      </c>
      <c r="R96" s="24">
        <v>0</v>
      </c>
      <c r="S96" s="23">
        <v>0</v>
      </c>
      <c r="T96" s="23">
        <v>0</v>
      </c>
      <c r="U96" s="24">
        <v>0</v>
      </c>
      <c r="V96" s="24">
        <v>0</v>
      </c>
      <c r="W96" s="35">
        <v>0</v>
      </c>
    </row>
    <row r="97" spans="1:23" ht="13" x14ac:dyDescent="0.3">
      <c r="A97" s="14" t="s">
        <v>20</v>
      </c>
      <c r="B97" s="15" t="s">
        <v>175</v>
      </c>
      <c r="C97" s="16" t="s">
        <v>176</v>
      </c>
      <c r="D97" s="23">
        <v>3363800589</v>
      </c>
      <c r="E97" s="24">
        <v>3363800589</v>
      </c>
      <c r="F97" s="24">
        <v>1685894922</v>
      </c>
      <c r="G97" s="31">
        <f t="shared" si="16"/>
        <v>0.50118753397958926</v>
      </c>
      <c r="H97" s="23">
        <v>274134253</v>
      </c>
      <c r="I97" s="24">
        <v>370843791</v>
      </c>
      <c r="J97" s="24">
        <v>226604064</v>
      </c>
      <c r="K97" s="23">
        <v>871582108</v>
      </c>
      <c r="L97" s="23">
        <v>267961880</v>
      </c>
      <c r="M97" s="24">
        <v>285035950</v>
      </c>
      <c r="N97" s="24">
        <v>261314984</v>
      </c>
      <c r="O97" s="23">
        <v>814312814</v>
      </c>
      <c r="P97" s="23">
        <v>0</v>
      </c>
      <c r="Q97" s="24">
        <v>0</v>
      </c>
      <c r="R97" s="24">
        <v>0</v>
      </c>
      <c r="S97" s="23">
        <v>0</v>
      </c>
      <c r="T97" s="23">
        <v>0</v>
      </c>
      <c r="U97" s="24">
        <v>0</v>
      </c>
      <c r="V97" s="24">
        <v>0</v>
      </c>
      <c r="W97" s="35">
        <v>0</v>
      </c>
    </row>
    <row r="98" spans="1:23" ht="13" x14ac:dyDescent="0.3">
      <c r="A98" s="14" t="s">
        <v>35</v>
      </c>
      <c r="B98" s="15" t="s">
        <v>177</v>
      </c>
      <c r="C98" s="16" t="s">
        <v>178</v>
      </c>
      <c r="D98" s="23">
        <v>329469250</v>
      </c>
      <c r="E98" s="24">
        <v>329469250</v>
      </c>
      <c r="F98" s="24">
        <v>150922894</v>
      </c>
      <c r="G98" s="31">
        <f t="shared" si="16"/>
        <v>0.45807884650843744</v>
      </c>
      <c r="H98" s="23">
        <v>5448419</v>
      </c>
      <c r="I98" s="24">
        <v>46541647</v>
      </c>
      <c r="J98" s="24">
        <v>26884473</v>
      </c>
      <c r="K98" s="23">
        <v>78874539</v>
      </c>
      <c r="L98" s="23">
        <v>26577972</v>
      </c>
      <c r="M98" s="24">
        <v>22168302</v>
      </c>
      <c r="N98" s="24">
        <v>23302081</v>
      </c>
      <c r="O98" s="23">
        <v>72048355</v>
      </c>
      <c r="P98" s="23">
        <v>0</v>
      </c>
      <c r="Q98" s="24">
        <v>0</v>
      </c>
      <c r="R98" s="24">
        <v>0</v>
      </c>
      <c r="S98" s="23">
        <v>0</v>
      </c>
      <c r="T98" s="23">
        <v>0</v>
      </c>
      <c r="U98" s="24">
        <v>0</v>
      </c>
      <c r="V98" s="24">
        <v>0</v>
      </c>
      <c r="W98" s="35">
        <v>0</v>
      </c>
    </row>
    <row r="99" spans="1:23" ht="14" x14ac:dyDescent="0.3">
      <c r="A99" s="17" t="s">
        <v>0</v>
      </c>
      <c r="B99" s="18" t="s">
        <v>179</v>
      </c>
      <c r="C99" s="19" t="s">
        <v>0</v>
      </c>
      <c r="D99" s="25">
        <f>SUM(D95:D98)</f>
        <v>11542742049</v>
      </c>
      <c r="E99" s="26">
        <f>SUM(E95:E98)</f>
        <v>11542742049</v>
      </c>
      <c r="F99" s="26">
        <f>SUM(F95:F98)</f>
        <v>5211523821</v>
      </c>
      <c r="G99" s="32">
        <f t="shared" si="16"/>
        <v>0.451497902220859</v>
      </c>
      <c r="H99" s="25">
        <f t="shared" ref="H99:W99" si="19">SUM(H95:H98)</f>
        <v>709171953</v>
      </c>
      <c r="I99" s="26">
        <f t="shared" si="19"/>
        <v>1032807092</v>
      </c>
      <c r="J99" s="26">
        <f t="shared" si="19"/>
        <v>868774196</v>
      </c>
      <c r="K99" s="25">
        <f t="shared" si="19"/>
        <v>2610753241</v>
      </c>
      <c r="L99" s="25">
        <f t="shared" si="19"/>
        <v>839681932</v>
      </c>
      <c r="M99" s="26">
        <f t="shared" si="19"/>
        <v>907868531</v>
      </c>
      <c r="N99" s="26">
        <f t="shared" si="19"/>
        <v>853220117</v>
      </c>
      <c r="O99" s="25">
        <f t="shared" si="19"/>
        <v>2600770580</v>
      </c>
      <c r="P99" s="25">
        <f t="shared" si="19"/>
        <v>0</v>
      </c>
      <c r="Q99" s="26">
        <f t="shared" si="19"/>
        <v>0</v>
      </c>
      <c r="R99" s="26">
        <f t="shared" si="19"/>
        <v>0</v>
      </c>
      <c r="S99" s="25">
        <f t="shared" si="19"/>
        <v>0</v>
      </c>
      <c r="T99" s="25">
        <f t="shared" si="19"/>
        <v>0</v>
      </c>
      <c r="U99" s="26">
        <f t="shared" si="19"/>
        <v>0</v>
      </c>
      <c r="V99" s="26">
        <f t="shared" si="19"/>
        <v>0</v>
      </c>
      <c r="W99" s="36">
        <f t="shared" si="19"/>
        <v>0</v>
      </c>
    </row>
    <row r="100" spans="1:23" ht="14" x14ac:dyDescent="0.3">
      <c r="A100" s="17" t="s">
        <v>0</v>
      </c>
      <c r="B100" s="18" t="s">
        <v>180</v>
      </c>
      <c r="C100" s="19" t="s">
        <v>0</v>
      </c>
      <c r="D100" s="25">
        <f>SUM(D86:D88,D90:D93,D95:D98)</f>
        <v>222243055668</v>
      </c>
      <c r="E100" s="26">
        <f>SUM(E86:E88,E90:E93,E95:E98)</f>
        <v>222248940407</v>
      </c>
      <c r="F100" s="26">
        <f>SUM(F86:F88,F90:F93,F95:F98)</f>
        <v>109282276710</v>
      </c>
      <c r="G100" s="32">
        <f>IF(($D100     =0),0,($F100     /$D100     ))</f>
        <v>0.49172414580751811</v>
      </c>
      <c r="H100" s="25">
        <f t="shared" ref="H100:W100" si="20">SUM(H86:H88,H90:H93,H95:H98)</f>
        <v>14955763343</v>
      </c>
      <c r="I100" s="26">
        <f t="shared" si="20"/>
        <v>17531105078</v>
      </c>
      <c r="J100" s="26">
        <f t="shared" si="20"/>
        <v>21572797070</v>
      </c>
      <c r="K100" s="25">
        <f t="shared" si="20"/>
        <v>54059665491</v>
      </c>
      <c r="L100" s="25">
        <f t="shared" si="20"/>
        <v>22291177551</v>
      </c>
      <c r="M100" s="26">
        <f t="shared" si="20"/>
        <v>15095554169</v>
      </c>
      <c r="N100" s="26">
        <f t="shared" si="20"/>
        <v>17835879499</v>
      </c>
      <c r="O100" s="25">
        <f t="shared" si="20"/>
        <v>55222611219</v>
      </c>
      <c r="P100" s="25">
        <f t="shared" si="20"/>
        <v>0</v>
      </c>
      <c r="Q100" s="26">
        <f t="shared" si="20"/>
        <v>0</v>
      </c>
      <c r="R100" s="26">
        <f t="shared" si="20"/>
        <v>0</v>
      </c>
      <c r="S100" s="25">
        <f t="shared" si="20"/>
        <v>0</v>
      </c>
      <c r="T100" s="25">
        <f t="shared" si="20"/>
        <v>0</v>
      </c>
      <c r="U100" s="26">
        <f t="shared" si="20"/>
        <v>0</v>
      </c>
      <c r="V100" s="26">
        <f t="shared" si="20"/>
        <v>0</v>
      </c>
      <c r="W100" s="36">
        <f t="shared" si="20"/>
        <v>0</v>
      </c>
    </row>
    <row r="101" spans="1:23" ht="14.5" customHeight="1" x14ac:dyDescent="0.3">
      <c r="A101" s="10"/>
      <c r="B101" s="11" t="s">
        <v>606</v>
      </c>
      <c r="D101" s="27"/>
      <c r="E101" s="28"/>
      <c r="F101" s="28"/>
      <c r="G101" s="33"/>
      <c r="H101" s="27"/>
      <c r="I101" s="28"/>
      <c r="J101" s="28"/>
      <c r="K101" s="27"/>
      <c r="L101" s="27"/>
      <c r="M101" s="28"/>
      <c r="N101" s="28"/>
      <c r="O101" s="27"/>
      <c r="P101" s="27"/>
      <c r="Q101" s="28"/>
      <c r="R101" s="28"/>
      <c r="S101" s="27"/>
      <c r="T101" s="27"/>
      <c r="U101" s="28"/>
      <c r="V101" s="28"/>
      <c r="W101" s="37"/>
    </row>
    <row r="102" spans="1:23" ht="28.9" customHeight="1" x14ac:dyDescent="0.3">
      <c r="A102" s="13" t="s">
        <v>0</v>
      </c>
      <c r="B102" s="11" t="s">
        <v>181</v>
      </c>
      <c r="D102" s="27"/>
      <c r="E102" s="28"/>
      <c r="F102" s="28"/>
      <c r="G102" s="33"/>
      <c r="H102" s="27"/>
      <c r="I102" s="28"/>
      <c r="J102" s="28"/>
      <c r="K102" s="27"/>
      <c r="L102" s="27"/>
      <c r="M102" s="28"/>
      <c r="N102" s="28"/>
      <c r="O102" s="27"/>
      <c r="P102" s="27"/>
      <c r="Q102" s="28"/>
      <c r="R102" s="28"/>
      <c r="S102" s="27"/>
      <c r="T102" s="27"/>
      <c r="U102" s="28"/>
      <c r="V102" s="28"/>
      <c r="W102" s="37"/>
    </row>
    <row r="103" spans="1:23" ht="13" x14ac:dyDescent="0.3">
      <c r="A103" s="14" t="s">
        <v>14</v>
      </c>
      <c r="B103" s="15" t="s">
        <v>182</v>
      </c>
      <c r="C103" s="16" t="s">
        <v>183</v>
      </c>
      <c r="D103" s="23">
        <v>60114732630</v>
      </c>
      <c r="E103" s="24">
        <v>60116854993</v>
      </c>
      <c r="F103" s="24">
        <v>28374670199</v>
      </c>
      <c r="G103" s="31">
        <f t="shared" ref="G103:G134" si="21">IF(($D103     =0),0,($F103     /$D103     ))</f>
        <v>0.47200859020106067</v>
      </c>
      <c r="H103" s="23">
        <v>5773075526</v>
      </c>
      <c r="I103" s="24">
        <v>4611379885</v>
      </c>
      <c r="J103" s="24">
        <v>4401474938</v>
      </c>
      <c r="K103" s="23">
        <v>14785930349</v>
      </c>
      <c r="L103" s="23">
        <v>4420971974</v>
      </c>
      <c r="M103" s="24">
        <v>5001879677</v>
      </c>
      <c r="N103" s="24">
        <v>4165888199</v>
      </c>
      <c r="O103" s="23">
        <v>13588739850</v>
      </c>
      <c r="P103" s="23">
        <v>0</v>
      </c>
      <c r="Q103" s="24">
        <v>0</v>
      </c>
      <c r="R103" s="24">
        <v>0</v>
      </c>
      <c r="S103" s="23">
        <v>0</v>
      </c>
      <c r="T103" s="23">
        <v>0</v>
      </c>
      <c r="U103" s="24">
        <v>0</v>
      </c>
      <c r="V103" s="24">
        <v>0</v>
      </c>
      <c r="W103" s="35">
        <v>0</v>
      </c>
    </row>
    <row r="104" spans="1:23" ht="14" x14ac:dyDescent="0.3">
      <c r="A104" s="17" t="s">
        <v>0</v>
      </c>
      <c r="B104" s="18" t="s">
        <v>19</v>
      </c>
      <c r="C104" s="19" t="s">
        <v>0</v>
      </c>
      <c r="D104" s="25">
        <f>D103</f>
        <v>60114732630</v>
      </c>
      <c r="E104" s="26">
        <f>E103</f>
        <v>60116854993</v>
      </c>
      <c r="F104" s="26">
        <f>F103</f>
        <v>28374670199</v>
      </c>
      <c r="G104" s="32">
        <f t="shared" si="21"/>
        <v>0.47200859020106067</v>
      </c>
      <c r="H104" s="25">
        <f t="shared" ref="H104:W104" si="22">H103</f>
        <v>5773075526</v>
      </c>
      <c r="I104" s="26">
        <f t="shared" si="22"/>
        <v>4611379885</v>
      </c>
      <c r="J104" s="26">
        <f t="shared" si="22"/>
        <v>4401474938</v>
      </c>
      <c r="K104" s="25">
        <f t="shared" si="22"/>
        <v>14785930349</v>
      </c>
      <c r="L104" s="25">
        <f t="shared" si="22"/>
        <v>4420971974</v>
      </c>
      <c r="M104" s="26">
        <f t="shared" si="22"/>
        <v>5001879677</v>
      </c>
      <c r="N104" s="26">
        <f t="shared" si="22"/>
        <v>4165888199</v>
      </c>
      <c r="O104" s="25">
        <f t="shared" si="22"/>
        <v>13588739850</v>
      </c>
      <c r="P104" s="25">
        <f t="shared" si="22"/>
        <v>0</v>
      </c>
      <c r="Q104" s="26">
        <f t="shared" si="22"/>
        <v>0</v>
      </c>
      <c r="R104" s="26">
        <f t="shared" si="22"/>
        <v>0</v>
      </c>
      <c r="S104" s="25">
        <f t="shared" si="22"/>
        <v>0</v>
      </c>
      <c r="T104" s="25">
        <f t="shared" si="22"/>
        <v>0</v>
      </c>
      <c r="U104" s="26">
        <f t="shared" si="22"/>
        <v>0</v>
      </c>
      <c r="V104" s="26">
        <f t="shared" si="22"/>
        <v>0</v>
      </c>
      <c r="W104" s="36">
        <f t="shared" si="22"/>
        <v>0</v>
      </c>
    </row>
    <row r="105" spans="1:23" ht="13" x14ac:dyDescent="0.3">
      <c r="A105" s="14" t="s">
        <v>20</v>
      </c>
      <c r="B105" s="15" t="s">
        <v>184</v>
      </c>
      <c r="C105" s="16" t="s">
        <v>185</v>
      </c>
      <c r="D105" s="23">
        <v>448942592</v>
      </c>
      <c r="E105" s="24">
        <v>448942592</v>
      </c>
      <c r="F105" s="24">
        <v>202489061</v>
      </c>
      <c r="G105" s="31">
        <f t="shared" si="21"/>
        <v>0.45103553240054356</v>
      </c>
      <c r="H105" s="23">
        <v>26051824</v>
      </c>
      <c r="I105" s="24">
        <v>40510527</v>
      </c>
      <c r="J105" s="24">
        <v>21111919</v>
      </c>
      <c r="K105" s="23">
        <v>87674270</v>
      </c>
      <c r="L105" s="23">
        <v>35677302</v>
      </c>
      <c r="M105" s="24">
        <v>47793700</v>
      </c>
      <c r="N105" s="24">
        <v>31343789</v>
      </c>
      <c r="O105" s="23">
        <v>114814791</v>
      </c>
      <c r="P105" s="23">
        <v>0</v>
      </c>
      <c r="Q105" s="24">
        <v>0</v>
      </c>
      <c r="R105" s="24">
        <v>0</v>
      </c>
      <c r="S105" s="23">
        <v>0</v>
      </c>
      <c r="T105" s="23">
        <v>0</v>
      </c>
      <c r="U105" s="24">
        <v>0</v>
      </c>
      <c r="V105" s="24">
        <v>0</v>
      </c>
      <c r="W105" s="35">
        <v>0</v>
      </c>
    </row>
    <row r="106" spans="1:23" ht="13" x14ac:dyDescent="0.3">
      <c r="A106" s="14" t="s">
        <v>20</v>
      </c>
      <c r="B106" s="15" t="s">
        <v>186</v>
      </c>
      <c r="C106" s="16" t="s">
        <v>187</v>
      </c>
      <c r="D106" s="23">
        <v>220252780</v>
      </c>
      <c r="E106" s="24">
        <v>220252780</v>
      </c>
      <c r="F106" s="24">
        <v>76523004</v>
      </c>
      <c r="G106" s="31">
        <f t="shared" si="21"/>
        <v>0.34743263626456838</v>
      </c>
      <c r="H106" s="23">
        <v>4459963</v>
      </c>
      <c r="I106" s="24">
        <v>2405550</v>
      </c>
      <c r="J106" s="24">
        <v>15922754</v>
      </c>
      <c r="K106" s="23">
        <v>22788267</v>
      </c>
      <c r="L106" s="23">
        <v>15492651</v>
      </c>
      <c r="M106" s="24">
        <v>16984375</v>
      </c>
      <c r="N106" s="24">
        <v>21257711</v>
      </c>
      <c r="O106" s="23">
        <v>53734737</v>
      </c>
      <c r="P106" s="23">
        <v>0</v>
      </c>
      <c r="Q106" s="24">
        <v>0</v>
      </c>
      <c r="R106" s="24">
        <v>0</v>
      </c>
      <c r="S106" s="23">
        <v>0</v>
      </c>
      <c r="T106" s="23">
        <v>0</v>
      </c>
      <c r="U106" s="24">
        <v>0</v>
      </c>
      <c r="V106" s="24">
        <v>0</v>
      </c>
      <c r="W106" s="35">
        <v>0</v>
      </c>
    </row>
    <row r="107" spans="1:23" ht="13" x14ac:dyDescent="0.3">
      <c r="A107" s="14" t="s">
        <v>20</v>
      </c>
      <c r="B107" s="15" t="s">
        <v>188</v>
      </c>
      <c r="C107" s="16" t="s">
        <v>189</v>
      </c>
      <c r="D107" s="23">
        <v>258781400</v>
      </c>
      <c r="E107" s="24">
        <v>258781400</v>
      </c>
      <c r="F107" s="24">
        <v>137009064</v>
      </c>
      <c r="G107" s="31">
        <f t="shared" si="21"/>
        <v>0.52943938011000791</v>
      </c>
      <c r="H107" s="23">
        <v>21925298</v>
      </c>
      <c r="I107" s="24">
        <v>24741512</v>
      </c>
      <c r="J107" s="24">
        <v>21799317</v>
      </c>
      <c r="K107" s="23">
        <v>68466127</v>
      </c>
      <c r="L107" s="23">
        <v>18816772</v>
      </c>
      <c r="M107" s="24">
        <v>26237517</v>
      </c>
      <c r="N107" s="24">
        <v>23488648</v>
      </c>
      <c r="O107" s="23">
        <v>68542937</v>
      </c>
      <c r="P107" s="23">
        <v>0</v>
      </c>
      <c r="Q107" s="24">
        <v>0</v>
      </c>
      <c r="R107" s="24">
        <v>0</v>
      </c>
      <c r="S107" s="23">
        <v>0</v>
      </c>
      <c r="T107" s="23">
        <v>0</v>
      </c>
      <c r="U107" s="24">
        <v>0</v>
      </c>
      <c r="V107" s="24">
        <v>0</v>
      </c>
      <c r="W107" s="35">
        <v>0</v>
      </c>
    </row>
    <row r="108" spans="1:23" ht="13" x14ac:dyDescent="0.3">
      <c r="A108" s="14" t="s">
        <v>20</v>
      </c>
      <c r="B108" s="15" t="s">
        <v>190</v>
      </c>
      <c r="C108" s="16" t="s">
        <v>191</v>
      </c>
      <c r="D108" s="23">
        <v>1279575213</v>
      </c>
      <c r="E108" s="24">
        <v>1279575213</v>
      </c>
      <c r="F108" s="24">
        <v>632057195</v>
      </c>
      <c r="G108" s="31">
        <f t="shared" si="21"/>
        <v>0.49395861109103867</v>
      </c>
      <c r="H108" s="23">
        <v>70284681</v>
      </c>
      <c r="I108" s="24">
        <v>82978544</v>
      </c>
      <c r="J108" s="24">
        <v>122432882</v>
      </c>
      <c r="K108" s="23">
        <v>275696107</v>
      </c>
      <c r="L108" s="23">
        <v>112172828</v>
      </c>
      <c r="M108" s="24">
        <v>98554062</v>
      </c>
      <c r="N108" s="24">
        <v>145634198</v>
      </c>
      <c r="O108" s="23">
        <v>356361088</v>
      </c>
      <c r="P108" s="23">
        <v>0</v>
      </c>
      <c r="Q108" s="24">
        <v>0</v>
      </c>
      <c r="R108" s="24">
        <v>0</v>
      </c>
      <c r="S108" s="23">
        <v>0</v>
      </c>
      <c r="T108" s="23">
        <v>0</v>
      </c>
      <c r="U108" s="24">
        <v>0</v>
      </c>
      <c r="V108" s="24">
        <v>0</v>
      </c>
      <c r="W108" s="35">
        <v>0</v>
      </c>
    </row>
    <row r="109" spans="1:23" ht="13" x14ac:dyDescent="0.3">
      <c r="A109" s="14" t="s">
        <v>35</v>
      </c>
      <c r="B109" s="15" t="s">
        <v>192</v>
      </c>
      <c r="C109" s="16" t="s">
        <v>193</v>
      </c>
      <c r="D109" s="23">
        <v>911671647</v>
      </c>
      <c r="E109" s="24">
        <v>911671647</v>
      </c>
      <c r="F109" s="24">
        <v>857988886</v>
      </c>
      <c r="G109" s="31">
        <f t="shared" si="21"/>
        <v>0.94111612313857562</v>
      </c>
      <c r="H109" s="23">
        <v>112651159</v>
      </c>
      <c r="I109" s="24">
        <v>174035360</v>
      </c>
      <c r="J109" s="24">
        <v>130523262</v>
      </c>
      <c r="K109" s="23">
        <v>417209781</v>
      </c>
      <c r="L109" s="23">
        <v>143123811</v>
      </c>
      <c r="M109" s="24">
        <v>156847096</v>
      </c>
      <c r="N109" s="24">
        <v>140808198</v>
      </c>
      <c r="O109" s="23">
        <v>440779105</v>
      </c>
      <c r="P109" s="23">
        <v>0</v>
      </c>
      <c r="Q109" s="24">
        <v>0</v>
      </c>
      <c r="R109" s="24">
        <v>0</v>
      </c>
      <c r="S109" s="23">
        <v>0</v>
      </c>
      <c r="T109" s="23">
        <v>0</v>
      </c>
      <c r="U109" s="24">
        <v>0</v>
      </c>
      <c r="V109" s="24">
        <v>0</v>
      </c>
      <c r="W109" s="35">
        <v>0</v>
      </c>
    </row>
    <row r="110" spans="1:23" ht="14" x14ac:dyDescent="0.3">
      <c r="A110" s="17" t="s">
        <v>0</v>
      </c>
      <c r="B110" s="18" t="s">
        <v>194</v>
      </c>
      <c r="C110" s="19" t="s">
        <v>0</v>
      </c>
      <c r="D110" s="25">
        <f>SUM(D105:D109)</f>
        <v>3119223632</v>
      </c>
      <c r="E110" s="26">
        <f>SUM(E105:E109)</f>
        <v>3119223632</v>
      </c>
      <c r="F110" s="26">
        <f>SUM(F105:F109)</f>
        <v>1906067210</v>
      </c>
      <c r="G110" s="32">
        <f t="shared" si="21"/>
        <v>0.61107103397323836</v>
      </c>
      <c r="H110" s="25">
        <f t="shared" ref="H110:W110" si="23">SUM(H105:H109)</f>
        <v>235372925</v>
      </c>
      <c r="I110" s="26">
        <f t="shared" si="23"/>
        <v>324671493</v>
      </c>
      <c r="J110" s="26">
        <f t="shared" si="23"/>
        <v>311790134</v>
      </c>
      <c r="K110" s="25">
        <f t="shared" si="23"/>
        <v>871834552</v>
      </c>
      <c r="L110" s="25">
        <f t="shared" si="23"/>
        <v>325283364</v>
      </c>
      <c r="M110" s="26">
        <f t="shared" si="23"/>
        <v>346416750</v>
      </c>
      <c r="N110" s="26">
        <f t="shared" si="23"/>
        <v>362532544</v>
      </c>
      <c r="O110" s="25">
        <f t="shared" si="23"/>
        <v>1034232658</v>
      </c>
      <c r="P110" s="25">
        <f t="shared" si="23"/>
        <v>0</v>
      </c>
      <c r="Q110" s="26">
        <f t="shared" si="23"/>
        <v>0</v>
      </c>
      <c r="R110" s="26">
        <f t="shared" si="23"/>
        <v>0</v>
      </c>
      <c r="S110" s="25">
        <f t="shared" si="23"/>
        <v>0</v>
      </c>
      <c r="T110" s="25">
        <f t="shared" si="23"/>
        <v>0</v>
      </c>
      <c r="U110" s="26">
        <f t="shared" si="23"/>
        <v>0</v>
      </c>
      <c r="V110" s="26">
        <f t="shared" si="23"/>
        <v>0</v>
      </c>
      <c r="W110" s="36">
        <f t="shared" si="23"/>
        <v>0</v>
      </c>
    </row>
    <row r="111" spans="1:23" ht="13" x14ac:dyDescent="0.3">
      <c r="A111" s="14" t="s">
        <v>20</v>
      </c>
      <c r="B111" s="15" t="s">
        <v>195</v>
      </c>
      <c r="C111" s="16" t="s">
        <v>196</v>
      </c>
      <c r="D111" s="23">
        <v>279291536</v>
      </c>
      <c r="E111" s="24">
        <v>279291536</v>
      </c>
      <c r="F111" s="24">
        <v>113527139</v>
      </c>
      <c r="G111" s="31">
        <f t="shared" si="21"/>
        <v>0.40648256164841312</v>
      </c>
      <c r="H111" s="23">
        <v>14907900</v>
      </c>
      <c r="I111" s="24">
        <v>20426451</v>
      </c>
      <c r="J111" s="24">
        <v>18333132</v>
      </c>
      <c r="K111" s="23">
        <v>53667483</v>
      </c>
      <c r="L111" s="23">
        <v>19585953</v>
      </c>
      <c r="M111" s="24">
        <v>17622813</v>
      </c>
      <c r="N111" s="24">
        <v>22650890</v>
      </c>
      <c r="O111" s="23">
        <v>59859656</v>
      </c>
      <c r="P111" s="23">
        <v>0</v>
      </c>
      <c r="Q111" s="24">
        <v>0</v>
      </c>
      <c r="R111" s="24">
        <v>0</v>
      </c>
      <c r="S111" s="23">
        <v>0</v>
      </c>
      <c r="T111" s="23">
        <v>0</v>
      </c>
      <c r="U111" s="24">
        <v>0</v>
      </c>
      <c r="V111" s="24">
        <v>0</v>
      </c>
      <c r="W111" s="35">
        <v>0</v>
      </c>
    </row>
    <row r="112" spans="1:23" ht="13" x14ac:dyDescent="0.3">
      <c r="A112" s="14" t="s">
        <v>20</v>
      </c>
      <c r="B112" s="15" t="s">
        <v>197</v>
      </c>
      <c r="C112" s="16" t="s">
        <v>198</v>
      </c>
      <c r="D112" s="23">
        <v>674419724</v>
      </c>
      <c r="E112" s="24">
        <v>674419724</v>
      </c>
      <c r="F112" s="24">
        <v>313843200</v>
      </c>
      <c r="G112" s="31">
        <f t="shared" si="21"/>
        <v>0.46535293798732374</v>
      </c>
      <c r="H112" s="23">
        <v>47890748</v>
      </c>
      <c r="I112" s="24">
        <v>58688690</v>
      </c>
      <c r="J112" s="24">
        <v>56111578</v>
      </c>
      <c r="K112" s="23">
        <v>162691016</v>
      </c>
      <c r="L112" s="23">
        <v>41046235</v>
      </c>
      <c r="M112" s="24">
        <v>50443958</v>
      </c>
      <c r="N112" s="24">
        <v>59661991</v>
      </c>
      <c r="O112" s="23">
        <v>151152184</v>
      </c>
      <c r="P112" s="23">
        <v>0</v>
      </c>
      <c r="Q112" s="24">
        <v>0</v>
      </c>
      <c r="R112" s="24">
        <v>0</v>
      </c>
      <c r="S112" s="23">
        <v>0</v>
      </c>
      <c r="T112" s="23">
        <v>0</v>
      </c>
      <c r="U112" s="24">
        <v>0</v>
      </c>
      <c r="V112" s="24">
        <v>0</v>
      </c>
      <c r="W112" s="35">
        <v>0</v>
      </c>
    </row>
    <row r="113" spans="1:23" ht="13" x14ac:dyDescent="0.3">
      <c r="A113" s="14" t="s">
        <v>20</v>
      </c>
      <c r="B113" s="15" t="s">
        <v>199</v>
      </c>
      <c r="C113" s="16" t="s">
        <v>200</v>
      </c>
      <c r="D113" s="23">
        <v>186369733</v>
      </c>
      <c r="E113" s="24">
        <v>186369733</v>
      </c>
      <c r="F113" s="24">
        <v>110443676</v>
      </c>
      <c r="G113" s="31">
        <f t="shared" si="21"/>
        <v>0.59260521664212507</v>
      </c>
      <c r="H113" s="23">
        <v>21908651</v>
      </c>
      <c r="I113" s="24">
        <v>22517490</v>
      </c>
      <c r="J113" s="24">
        <v>17677178</v>
      </c>
      <c r="K113" s="23">
        <v>62103319</v>
      </c>
      <c r="L113" s="23">
        <v>16457953</v>
      </c>
      <c r="M113" s="24">
        <v>16690429</v>
      </c>
      <c r="N113" s="24">
        <v>15191975</v>
      </c>
      <c r="O113" s="23">
        <v>48340357</v>
      </c>
      <c r="P113" s="23">
        <v>0</v>
      </c>
      <c r="Q113" s="24">
        <v>0</v>
      </c>
      <c r="R113" s="24">
        <v>0</v>
      </c>
      <c r="S113" s="23">
        <v>0</v>
      </c>
      <c r="T113" s="23">
        <v>0</v>
      </c>
      <c r="U113" s="24">
        <v>0</v>
      </c>
      <c r="V113" s="24">
        <v>0</v>
      </c>
      <c r="W113" s="35">
        <v>0</v>
      </c>
    </row>
    <row r="114" spans="1:23" ht="13" x14ac:dyDescent="0.3">
      <c r="A114" s="14" t="s">
        <v>20</v>
      </c>
      <c r="B114" s="15" t="s">
        <v>201</v>
      </c>
      <c r="C114" s="16" t="s">
        <v>202</v>
      </c>
      <c r="D114" s="23">
        <v>72949043</v>
      </c>
      <c r="E114" s="24">
        <v>72949043</v>
      </c>
      <c r="F114" s="24">
        <v>24522739</v>
      </c>
      <c r="G114" s="31">
        <f t="shared" si="21"/>
        <v>0.33616258680734168</v>
      </c>
      <c r="H114" s="23">
        <v>7177652</v>
      </c>
      <c r="I114" s="24">
        <v>6015540</v>
      </c>
      <c r="J114" s="24">
        <v>4998905</v>
      </c>
      <c r="K114" s="23">
        <v>18192097</v>
      </c>
      <c r="L114" s="23">
        <v>0</v>
      </c>
      <c r="M114" s="24">
        <v>0</v>
      </c>
      <c r="N114" s="24">
        <v>6330642</v>
      </c>
      <c r="O114" s="23">
        <v>6330642</v>
      </c>
      <c r="P114" s="23">
        <v>0</v>
      </c>
      <c r="Q114" s="24">
        <v>0</v>
      </c>
      <c r="R114" s="24">
        <v>0</v>
      </c>
      <c r="S114" s="23">
        <v>0</v>
      </c>
      <c r="T114" s="23">
        <v>0</v>
      </c>
      <c r="U114" s="24">
        <v>0</v>
      </c>
      <c r="V114" s="24">
        <v>0</v>
      </c>
      <c r="W114" s="35">
        <v>0</v>
      </c>
    </row>
    <row r="115" spans="1:23" ht="13" x14ac:dyDescent="0.3">
      <c r="A115" s="14" t="s">
        <v>20</v>
      </c>
      <c r="B115" s="15" t="s">
        <v>203</v>
      </c>
      <c r="C115" s="16" t="s">
        <v>204</v>
      </c>
      <c r="D115" s="23">
        <v>8463201934</v>
      </c>
      <c r="E115" s="24">
        <v>8463201934</v>
      </c>
      <c r="F115" s="24">
        <v>4363157446</v>
      </c>
      <c r="G115" s="31">
        <f t="shared" si="21"/>
        <v>0.51554452794887073</v>
      </c>
      <c r="H115" s="23">
        <v>671493653</v>
      </c>
      <c r="I115" s="24">
        <v>822989428</v>
      </c>
      <c r="J115" s="24">
        <v>647411768</v>
      </c>
      <c r="K115" s="23">
        <v>2141894849</v>
      </c>
      <c r="L115" s="23">
        <v>624777986</v>
      </c>
      <c r="M115" s="24">
        <v>624777986</v>
      </c>
      <c r="N115" s="24">
        <v>971706625</v>
      </c>
      <c r="O115" s="23">
        <v>2221262597</v>
      </c>
      <c r="P115" s="23">
        <v>0</v>
      </c>
      <c r="Q115" s="24">
        <v>0</v>
      </c>
      <c r="R115" s="24">
        <v>0</v>
      </c>
      <c r="S115" s="23">
        <v>0</v>
      </c>
      <c r="T115" s="23">
        <v>0</v>
      </c>
      <c r="U115" s="24">
        <v>0</v>
      </c>
      <c r="V115" s="24">
        <v>0</v>
      </c>
      <c r="W115" s="35">
        <v>0</v>
      </c>
    </row>
    <row r="116" spans="1:23" ht="13" x14ac:dyDescent="0.3">
      <c r="A116" s="14" t="s">
        <v>20</v>
      </c>
      <c r="B116" s="15" t="s">
        <v>205</v>
      </c>
      <c r="C116" s="16" t="s">
        <v>206</v>
      </c>
      <c r="D116" s="23">
        <v>163841834</v>
      </c>
      <c r="E116" s="24">
        <v>163841834</v>
      </c>
      <c r="F116" s="24">
        <v>86106250</v>
      </c>
      <c r="G116" s="31">
        <f t="shared" si="21"/>
        <v>0.52554495941494406</v>
      </c>
      <c r="H116" s="23">
        <v>10337566</v>
      </c>
      <c r="I116" s="24">
        <v>11482510</v>
      </c>
      <c r="J116" s="24">
        <v>15706874</v>
      </c>
      <c r="K116" s="23">
        <v>37526950</v>
      </c>
      <c r="L116" s="23">
        <v>11891694</v>
      </c>
      <c r="M116" s="24">
        <v>13249630</v>
      </c>
      <c r="N116" s="24">
        <v>23437976</v>
      </c>
      <c r="O116" s="23">
        <v>48579300</v>
      </c>
      <c r="P116" s="23">
        <v>0</v>
      </c>
      <c r="Q116" s="24">
        <v>0</v>
      </c>
      <c r="R116" s="24">
        <v>0</v>
      </c>
      <c r="S116" s="23">
        <v>0</v>
      </c>
      <c r="T116" s="23">
        <v>0</v>
      </c>
      <c r="U116" s="24">
        <v>0</v>
      </c>
      <c r="V116" s="24">
        <v>0</v>
      </c>
      <c r="W116" s="35">
        <v>0</v>
      </c>
    </row>
    <row r="117" spans="1:23" ht="13" x14ac:dyDescent="0.3">
      <c r="A117" s="14" t="s">
        <v>20</v>
      </c>
      <c r="B117" s="15" t="s">
        <v>207</v>
      </c>
      <c r="C117" s="16" t="s">
        <v>208</v>
      </c>
      <c r="D117" s="23">
        <v>176951300</v>
      </c>
      <c r="E117" s="24">
        <v>176951300</v>
      </c>
      <c r="F117" s="24">
        <v>93002672</v>
      </c>
      <c r="G117" s="31">
        <f t="shared" si="21"/>
        <v>0.52558343453820344</v>
      </c>
      <c r="H117" s="23">
        <v>13947702</v>
      </c>
      <c r="I117" s="24">
        <v>13589391</v>
      </c>
      <c r="J117" s="24">
        <v>17278067</v>
      </c>
      <c r="K117" s="23">
        <v>44815160</v>
      </c>
      <c r="L117" s="23">
        <v>13835288</v>
      </c>
      <c r="M117" s="24">
        <v>18022393</v>
      </c>
      <c r="N117" s="24">
        <v>16329831</v>
      </c>
      <c r="O117" s="23">
        <v>48187512</v>
      </c>
      <c r="P117" s="23">
        <v>0</v>
      </c>
      <c r="Q117" s="24">
        <v>0</v>
      </c>
      <c r="R117" s="24">
        <v>0</v>
      </c>
      <c r="S117" s="23">
        <v>0</v>
      </c>
      <c r="T117" s="23">
        <v>0</v>
      </c>
      <c r="U117" s="24">
        <v>0</v>
      </c>
      <c r="V117" s="24">
        <v>0</v>
      </c>
      <c r="W117" s="35">
        <v>0</v>
      </c>
    </row>
    <row r="118" spans="1:23" ht="13" x14ac:dyDescent="0.3">
      <c r="A118" s="14" t="s">
        <v>35</v>
      </c>
      <c r="B118" s="15" t="s">
        <v>209</v>
      </c>
      <c r="C118" s="16" t="s">
        <v>210</v>
      </c>
      <c r="D118" s="23">
        <v>1548982385</v>
      </c>
      <c r="E118" s="24">
        <v>1548982385</v>
      </c>
      <c r="F118" s="24">
        <v>921895706</v>
      </c>
      <c r="G118" s="31">
        <f t="shared" si="21"/>
        <v>0.59516216254454046</v>
      </c>
      <c r="H118" s="23">
        <v>92529484</v>
      </c>
      <c r="I118" s="24">
        <v>113978940</v>
      </c>
      <c r="J118" s="24">
        <v>97888394</v>
      </c>
      <c r="K118" s="23">
        <v>304396818</v>
      </c>
      <c r="L118" s="23">
        <v>110651902</v>
      </c>
      <c r="M118" s="24">
        <v>98368283</v>
      </c>
      <c r="N118" s="24">
        <v>408478703</v>
      </c>
      <c r="O118" s="23">
        <v>617498888</v>
      </c>
      <c r="P118" s="23">
        <v>0</v>
      </c>
      <c r="Q118" s="24">
        <v>0</v>
      </c>
      <c r="R118" s="24">
        <v>0</v>
      </c>
      <c r="S118" s="23">
        <v>0</v>
      </c>
      <c r="T118" s="23">
        <v>0</v>
      </c>
      <c r="U118" s="24">
        <v>0</v>
      </c>
      <c r="V118" s="24">
        <v>0</v>
      </c>
      <c r="W118" s="35">
        <v>0</v>
      </c>
    </row>
    <row r="119" spans="1:23" ht="14" x14ac:dyDescent="0.3">
      <c r="A119" s="17" t="s">
        <v>0</v>
      </c>
      <c r="B119" s="18" t="s">
        <v>211</v>
      </c>
      <c r="C119" s="19" t="s">
        <v>0</v>
      </c>
      <c r="D119" s="25">
        <f>SUM(D111:D118)</f>
        <v>11566007489</v>
      </c>
      <c r="E119" s="26">
        <f>SUM(E111:E118)</f>
        <v>11566007489</v>
      </c>
      <c r="F119" s="26">
        <f>SUM(F111:F118)</f>
        <v>6026498828</v>
      </c>
      <c r="G119" s="32">
        <f t="shared" si="21"/>
        <v>0.52105264791948125</v>
      </c>
      <c r="H119" s="25">
        <f t="shared" ref="H119:W119" si="24">SUM(H111:H118)</f>
        <v>880193356</v>
      </c>
      <c r="I119" s="26">
        <f t="shared" si="24"/>
        <v>1069688440</v>
      </c>
      <c r="J119" s="26">
        <f t="shared" si="24"/>
        <v>875405896</v>
      </c>
      <c r="K119" s="25">
        <f t="shared" si="24"/>
        <v>2825287692</v>
      </c>
      <c r="L119" s="25">
        <f t="shared" si="24"/>
        <v>838247011</v>
      </c>
      <c r="M119" s="26">
        <f t="shared" si="24"/>
        <v>839175492</v>
      </c>
      <c r="N119" s="26">
        <f t="shared" si="24"/>
        <v>1523788633</v>
      </c>
      <c r="O119" s="25">
        <f t="shared" si="24"/>
        <v>3201211136</v>
      </c>
      <c r="P119" s="25">
        <f t="shared" si="24"/>
        <v>0</v>
      </c>
      <c r="Q119" s="26">
        <f t="shared" si="24"/>
        <v>0</v>
      </c>
      <c r="R119" s="26">
        <f t="shared" si="24"/>
        <v>0</v>
      </c>
      <c r="S119" s="25">
        <f t="shared" si="24"/>
        <v>0</v>
      </c>
      <c r="T119" s="25">
        <f t="shared" si="24"/>
        <v>0</v>
      </c>
      <c r="U119" s="26">
        <f t="shared" si="24"/>
        <v>0</v>
      </c>
      <c r="V119" s="26">
        <f t="shared" si="24"/>
        <v>0</v>
      </c>
      <c r="W119" s="36">
        <f t="shared" si="24"/>
        <v>0</v>
      </c>
    </row>
    <row r="120" spans="1:23" ht="13" x14ac:dyDescent="0.3">
      <c r="A120" s="14" t="s">
        <v>20</v>
      </c>
      <c r="B120" s="15" t="s">
        <v>212</v>
      </c>
      <c r="C120" s="16" t="s">
        <v>213</v>
      </c>
      <c r="D120" s="23">
        <v>247909107</v>
      </c>
      <c r="E120" s="24">
        <v>247909107</v>
      </c>
      <c r="F120" s="24">
        <v>127285885</v>
      </c>
      <c r="G120" s="31">
        <f t="shared" si="21"/>
        <v>0.51343771328255394</v>
      </c>
      <c r="H120" s="23">
        <v>17251507</v>
      </c>
      <c r="I120" s="24">
        <v>24316190</v>
      </c>
      <c r="J120" s="24">
        <v>20444262</v>
      </c>
      <c r="K120" s="23">
        <v>62011959</v>
      </c>
      <c r="L120" s="23">
        <v>21167017</v>
      </c>
      <c r="M120" s="24">
        <v>21618379</v>
      </c>
      <c r="N120" s="24">
        <v>22488530</v>
      </c>
      <c r="O120" s="23">
        <v>65273926</v>
      </c>
      <c r="P120" s="23">
        <v>0</v>
      </c>
      <c r="Q120" s="24">
        <v>0</v>
      </c>
      <c r="R120" s="24">
        <v>0</v>
      </c>
      <c r="S120" s="23">
        <v>0</v>
      </c>
      <c r="T120" s="23">
        <v>0</v>
      </c>
      <c r="U120" s="24">
        <v>0</v>
      </c>
      <c r="V120" s="24">
        <v>0</v>
      </c>
      <c r="W120" s="35">
        <v>0</v>
      </c>
    </row>
    <row r="121" spans="1:23" ht="13" x14ac:dyDescent="0.3">
      <c r="A121" s="14" t="s">
        <v>20</v>
      </c>
      <c r="B121" s="15" t="s">
        <v>214</v>
      </c>
      <c r="C121" s="16" t="s">
        <v>215</v>
      </c>
      <c r="D121" s="23">
        <v>861597506</v>
      </c>
      <c r="E121" s="24">
        <v>861597506</v>
      </c>
      <c r="F121" s="24">
        <v>405281583</v>
      </c>
      <c r="G121" s="31">
        <f t="shared" si="21"/>
        <v>0.47038388595335606</v>
      </c>
      <c r="H121" s="23">
        <v>35676501</v>
      </c>
      <c r="I121" s="24">
        <v>72973585</v>
      </c>
      <c r="J121" s="24">
        <v>72184587</v>
      </c>
      <c r="K121" s="23">
        <v>180834673</v>
      </c>
      <c r="L121" s="23">
        <v>58603779</v>
      </c>
      <c r="M121" s="24">
        <v>91626603</v>
      </c>
      <c r="N121" s="24">
        <v>74216528</v>
      </c>
      <c r="O121" s="23">
        <v>224446910</v>
      </c>
      <c r="P121" s="23">
        <v>0</v>
      </c>
      <c r="Q121" s="24">
        <v>0</v>
      </c>
      <c r="R121" s="24">
        <v>0</v>
      </c>
      <c r="S121" s="23">
        <v>0</v>
      </c>
      <c r="T121" s="23">
        <v>0</v>
      </c>
      <c r="U121" s="24">
        <v>0</v>
      </c>
      <c r="V121" s="24">
        <v>0</v>
      </c>
      <c r="W121" s="35">
        <v>0</v>
      </c>
    </row>
    <row r="122" spans="1:23" ht="13" x14ac:dyDescent="0.3">
      <c r="A122" s="14" t="s">
        <v>20</v>
      </c>
      <c r="B122" s="15" t="s">
        <v>216</v>
      </c>
      <c r="C122" s="16" t="s">
        <v>217</v>
      </c>
      <c r="D122" s="23">
        <v>1575165924</v>
      </c>
      <c r="E122" s="24">
        <v>1575703720</v>
      </c>
      <c r="F122" s="24">
        <v>627921854</v>
      </c>
      <c r="G122" s="31">
        <f t="shared" si="21"/>
        <v>0.39863854622086148</v>
      </c>
      <c r="H122" s="23">
        <v>59275834</v>
      </c>
      <c r="I122" s="24">
        <v>128510199</v>
      </c>
      <c r="J122" s="24">
        <v>123508141</v>
      </c>
      <c r="K122" s="23">
        <v>311294174</v>
      </c>
      <c r="L122" s="23">
        <v>99368257</v>
      </c>
      <c r="M122" s="24">
        <v>106117537</v>
      </c>
      <c r="N122" s="24">
        <v>111141886</v>
      </c>
      <c r="O122" s="23">
        <v>316627680</v>
      </c>
      <c r="P122" s="23">
        <v>0</v>
      </c>
      <c r="Q122" s="24">
        <v>0</v>
      </c>
      <c r="R122" s="24">
        <v>0</v>
      </c>
      <c r="S122" s="23">
        <v>0</v>
      </c>
      <c r="T122" s="23">
        <v>0</v>
      </c>
      <c r="U122" s="24">
        <v>0</v>
      </c>
      <c r="V122" s="24">
        <v>0</v>
      </c>
      <c r="W122" s="35">
        <v>0</v>
      </c>
    </row>
    <row r="123" spans="1:23" ht="13" x14ac:dyDescent="0.3">
      <c r="A123" s="14" t="s">
        <v>35</v>
      </c>
      <c r="B123" s="15" t="s">
        <v>218</v>
      </c>
      <c r="C123" s="16" t="s">
        <v>219</v>
      </c>
      <c r="D123" s="23">
        <v>1054492944</v>
      </c>
      <c r="E123" s="24">
        <v>1054492944</v>
      </c>
      <c r="F123" s="24">
        <v>342396453</v>
      </c>
      <c r="G123" s="31">
        <f t="shared" si="21"/>
        <v>0.32470246002897862</v>
      </c>
      <c r="H123" s="23">
        <v>37940044</v>
      </c>
      <c r="I123" s="24">
        <v>53066708</v>
      </c>
      <c r="J123" s="24">
        <v>61175984</v>
      </c>
      <c r="K123" s="23">
        <v>152182736</v>
      </c>
      <c r="L123" s="23">
        <v>63558939</v>
      </c>
      <c r="M123" s="24">
        <v>70796082</v>
      </c>
      <c r="N123" s="24">
        <v>55858696</v>
      </c>
      <c r="O123" s="23">
        <v>190213717</v>
      </c>
      <c r="P123" s="23">
        <v>0</v>
      </c>
      <c r="Q123" s="24">
        <v>0</v>
      </c>
      <c r="R123" s="24">
        <v>0</v>
      </c>
      <c r="S123" s="23">
        <v>0</v>
      </c>
      <c r="T123" s="23">
        <v>0</v>
      </c>
      <c r="U123" s="24">
        <v>0</v>
      </c>
      <c r="V123" s="24">
        <v>0</v>
      </c>
      <c r="W123" s="35">
        <v>0</v>
      </c>
    </row>
    <row r="124" spans="1:23" ht="14" x14ac:dyDescent="0.3">
      <c r="A124" s="17" t="s">
        <v>0</v>
      </c>
      <c r="B124" s="18" t="s">
        <v>220</v>
      </c>
      <c r="C124" s="19" t="s">
        <v>0</v>
      </c>
      <c r="D124" s="25">
        <f>SUM(D120:D123)</f>
        <v>3739165481</v>
      </c>
      <c r="E124" s="26">
        <f>SUM(E120:E123)</f>
        <v>3739703277</v>
      </c>
      <c r="F124" s="26">
        <f>SUM(F120:F123)</f>
        <v>1502885775</v>
      </c>
      <c r="G124" s="32">
        <f t="shared" si="21"/>
        <v>0.40193080050526919</v>
      </c>
      <c r="H124" s="25">
        <f t="shared" ref="H124:W124" si="25">SUM(H120:H123)</f>
        <v>150143886</v>
      </c>
      <c r="I124" s="26">
        <f t="shared" si="25"/>
        <v>278866682</v>
      </c>
      <c r="J124" s="26">
        <f t="shared" si="25"/>
        <v>277312974</v>
      </c>
      <c r="K124" s="25">
        <f t="shared" si="25"/>
        <v>706323542</v>
      </c>
      <c r="L124" s="25">
        <f t="shared" si="25"/>
        <v>242697992</v>
      </c>
      <c r="M124" s="26">
        <f t="shared" si="25"/>
        <v>290158601</v>
      </c>
      <c r="N124" s="26">
        <f t="shared" si="25"/>
        <v>263705640</v>
      </c>
      <c r="O124" s="25">
        <f t="shared" si="25"/>
        <v>796562233</v>
      </c>
      <c r="P124" s="25">
        <f t="shared" si="25"/>
        <v>0</v>
      </c>
      <c r="Q124" s="26">
        <f t="shared" si="25"/>
        <v>0</v>
      </c>
      <c r="R124" s="26">
        <f t="shared" si="25"/>
        <v>0</v>
      </c>
      <c r="S124" s="25">
        <f t="shared" si="25"/>
        <v>0</v>
      </c>
      <c r="T124" s="25">
        <f t="shared" si="25"/>
        <v>0</v>
      </c>
      <c r="U124" s="26">
        <f t="shared" si="25"/>
        <v>0</v>
      </c>
      <c r="V124" s="26">
        <f t="shared" si="25"/>
        <v>0</v>
      </c>
      <c r="W124" s="36">
        <f t="shared" si="25"/>
        <v>0</v>
      </c>
    </row>
    <row r="125" spans="1:23" ht="13" x14ac:dyDescent="0.3">
      <c r="A125" s="14" t="s">
        <v>20</v>
      </c>
      <c r="B125" s="15" t="s">
        <v>221</v>
      </c>
      <c r="C125" s="16" t="s">
        <v>222</v>
      </c>
      <c r="D125" s="23">
        <v>486206215</v>
      </c>
      <c r="E125" s="24">
        <v>486206215</v>
      </c>
      <c r="F125" s="24">
        <v>293041639</v>
      </c>
      <c r="G125" s="31">
        <f t="shared" si="21"/>
        <v>0.60271059883510536</v>
      </c>
      <c r="H125" s="23">
        <v>33777098</v>
      </c>
      <c r="I125" s="24">
        <v>70618924</v>
      </c>
      <c r="J125" s="24">
        <v>53055417</v>
      </c>
      <c r="K125" s="23">
        <v>157451439</v>
      </c>
      <c r="L125" s="23">
        <v>26814529</v>
      </c>
      <c r="M125" s="24">
        <v>61473614</v>
      </c>
      <c r="N125" s="24">
        <v>47302057</v>
      </c>
      <c r="O125" s="23">
        <v>135590200</v>
      </c>
      <c r="P125" s="23">
        <v>0</v>
      </c>
      <c r="Q125" s="24">
        <v>0</v>
      </c>
      <c r="R125" s="24">
        <v>0</v>
      </c>
      <c r="S125" s="23">
        <v>0</v>
      </c>
      <c r="T125" s="23">
        <v>0</v>
      </c>
      <c r="U125" s="24">
        <v>0</v>
      </c>
      <c r="V125" s="24">
        <v>0</v>
      </c>
      <c r="W125" s="35">
        <v>0</v>
      </c>
    </row>
    <row r="126" spans="1:23" ht="13" x14ac:dyDescent="0.3">
      <c r="A126" s="14" t="s">
        <v>20</v>
      </c>
      <c r="B126" s="15" t="s">
        <v>223</v>
      </c>
      <c r="C126" s="16" t="s">
        <v>224</v>
      </c>
      <c r="D126" s="23">
        <v>333063168</v>
      </c>
      <c r="E126" s="24">
        <v>333063168</v>
      </c>
      <c r="F126" s="24">
        <v>108748353</v>
      </c>
      <c r="G126" s="31">
        <f t="shared" si="21"/>
        <v>0.32650969380078676</v>
      </c>
      <c r="H126" s="23">
        <v>7111421</v>
      </c>
      <c r="I126" s="24">
        <v>9805717</v>
      </c>
      <c r="J126" s="24">
        <v>24990846</v>
      </c>
      <c r="K126" s="23">
        <v>41907984</v>
      </c>
      <c r="L126" s="23">
        <v>26243394</v>
      </c>
      <c r="M126" s="24">
        <v>21901215</v>
      </c>
      <c r="N126" s="24">
        <v>18695760</v>
      </c>
      <c r="O126" s="23">
        <v>66840369</v>
      </c>
      <c r="P126" s="23">
        <v>0</v>
      </c>
      <c r="Q126" s="24">
        <v>0</v>
      </c>
      <c r="R126" s="24">
        <v>0</v>
      </c>
      <c r="S126" s="23">
        <v>0</v>
      </c>
      <c r="T126" s="23">
        <v>0</v>
      </c>
      <c r="U126" s="24">
        <v>0</v>
      </c>
      <c r="V126" s="24">
        <v>0</v>
      </c>
      <c r="W126" s="35">
        <v>0</v>
      </c>
    </row>
    <row r="127" spans="1:23" ht="13" x14ac:dyDescent="0.3">
      <c r="A127" s="14" t="s">
        <v>20</v>
      </c>
      <c r="B127" s="15" t="s">
        <v>225</v>
      </c>
      <c r="C127" s="16" t="s">
        <v>226</v>
      </c>
      <c r="D127" s="23">
        <v>335856990</v>
      </c>
      <c r="E127" s="24">
        <v>335856990</v>
      </c>
      <c r="F127" s="24">
        <v>129851899</v>
      </c>
      <c r="G127" s="31">
        <f t="shared" si="21"/>
        <v>0.38662854389304208</v>
      </c>
      <c r="H127" s="23">
        <v>17497566</v>
      </c>
      <c r="I127" s="24">
        <v>23287140</v>
      </c>
      <c r="J127" s="24">
        <v>18474872</v>
      </c>
      <c r="K127" s="23">
        <v>59259578</v>
      </c>
      <c r="L127" s="23">
        <v>19675491</v>
      </c>
      <c r="M127" s="24">
        <v>19977939</v>
      </c>
      <c r="N127" s="24">
        <v>30938891</v>
      </c>
      <c r="O127" s="23">
        <v>70592321</v>
      </c>
      <c r="P127" s="23">
        <v>0</v>
      </c>
      <c r="Q127" s="24">
        <v>0</v>
      </c>
      <c r="R127" s="24">
        <v>0</v>
      </c>
      <c r="S127" s="23">
        <v>0</v>
      </c>
      <c r="T127" s="23">
        <v>0</v>
      </c>
      <c r="U127" s="24">
        <v>0</v>
      </c>
      <c r="V127" s="24">
        <v>0</v>
      </c>
      <c r="W127" s="35">
        <v>0</v>
      </c>
    </row>
    <row r="128" spans="1:23" ht="13" x14ac:dyDescent="0.3">
      <c r="A128" s="14" t="s">
        <v>20</v>
      </c>
      <c r="B128" s="15" t="s">
        <v>227</v>
      </c>
      <c r="C128" s="16" t="s">
        <v>228</v>
      </c>
      <c r="D128" s="23">
        <v>451362459</v>
      </c>
      <c r="E128" s="24">
        <v>451362459</v>
      </c>
      <c r="F128" s="24">
        <v>232092074</v>
      </c>
      <c r="G128" s="31">
        <f t="shared" si="21"/>
        <v>0.51420331791483798</v>
      </c>
      <c r="H128" s="23">
        <v>23925604</v>
      </c>
      <c r="I128" s="24">
        <v>40220271</v>
      </c>
      <c r="J128" s="24">
        <v>60225339</v>
      </c>
      <c r="K128" s="23">
        <v>124371214</v>
      </c>
      <c r="L128" s="23">
        <v>36879140</v>
      </c>
      <c r="M128" s="24">
        <v>31918411</v>
      </c>
      <c r="N128" s="24">
        <v>38923309</v>
      </c>
      <c r="O128" s="23">
        <v>107720860</v>
      </c>
      <c r="P128" s="23">
        <v>0</v>
      </c>
      <c r="Q128" s="24">
        <v>0</v>
      </c>
      <c r="R128" s="24">
        <v>0</v>
      </c>
      <c r="S128" s="23">
        <v>0</v>
      </c>
      <c r="T128" s="23">
        <v>0</v>
      </c>
      <c r="U128" s="24">
        <v>0</v>
      </c>
      <c r="V128" s="24">
        <v>0</v>
      </c>
      <c r="W128" s="35">
        <v>0</v>
      </c>
    </row>
    <row r="129" spans="1:23" ht="13" x14ac:dyDescent="0.3">
      <c r="A129" s="14" t="s">
        <v>35</v>
      </c>
      <c r="B129" s="15" t="s">
        <v>229</v>
      </c>
      <c r="C129" s="16" t="s">
        <v>230</v>
      </c>
      <c r="D129" s="23">
        <v>656222312</v>
      </c>
      <c r="E129" s="24">
        <v>656222312</v>
      </c>
      <c r="F129" s="24">
        <v>340406592</v>
      </c>
      <c r="G129" s="31">
        <f t="shared" si="21"/>
        <v>0.51873669300046599</v>
      </c>
      <c r="H129" s="23">
        <v>45379048</v>
      </c>
      <c r="I129" s="24">
        <v>52473214</v>
      </c>
      <c r="J129" s="24">
        <v>49284130</v>
      </c>
      <c r="K129" s="23">
        <v>147136392</v>
      </c>
      <c r="L129" s="23">
        <v>53943680</v>
      </c>
      <c r="M129" s="24">
        <v>64588068</v>
      </c>
      <c r="N129" s="24">
        <v>74738452</v>
      </c>
      <c r="O129" s="23">
        <v>193270200</v>
      </c>
      <c r="P129" s="23">
        <v>0</v>
      </c>
      <c r="Q129" s="24">
        <v>0</v>
      </c>
      <c r="R129" s="24">
        <v>0</v>
      </c>
      <c r="S129" s="23">
        <v>0</v>
      </c>
      <c r="T129" s="23">
        <v>0</v>
      </c>
      <c r="U129" s="24">
        <v>0</v>
      </c>
      <c r="V129" s="24">
        <v>0</v>
      </c>
      <c r="W129" s="35">
        <v>0</v>
      </c>
    </row>
    <row r="130" spans="1:23" ht="14" x14ac:dyDescent="0.3">
      <c r="A130" s="17" t="s">
        <v>0</v>
      </c>
      <c r="B130" s="18" t="s">
        <v>231</v>
      </c>
      <c r="C130" s="19" t="s">
        <v>0</v>
      </c>
      <c r="D130" s="25">
        <f>SUM(D125:D129)</f>
        <v>2262711144</v>
      </c>
      <c r="E130" s="26">
        <f>SUM(E125:E129)</f>
        <v>2262711144</v>
      </c>
      <c r="F130" s="26">
        <f>SUM(F125:F129)</f>
        <v>1104140557</v>
      </c>
      <c r="G130" s="32">
        <f t="shared" si="21"/>
        <v>0.48797238654515596</v>
      </c>
      <c r="H130" s="25">
        <f t="shared" ref="H130:W130" si="26">SUM(H125:H129)</f>
        <v>127690737</v>
      </c>
      <c r="I130" s="26">
        <f t="shared" si="26"/>
        <v>196405266</v>
      </c>
      <c r="J130" s="26">
        <f t="shared" si="26"/>
        <v>206030604</v>
      </c>
      <c r="K130" s="25">
        <f t="shared" si="26"/>
        <v>530126607</v>
      </c>
      <c r="L130" s="25">
        <f t="shared" si="26"/>
        <v>163556234</v>
      </c>
      <c r="M130" s="26">
        <f t="shared" si="26"/>
        <v>199859247</v>
      </c>
      <c r="N130" s="26">
        <f t="shared" si="26"/>
        <v>210598469</v>
      </c>
      <c r="O130" s="25">
        <f t="shared" si="26"/>
        <v>574013950</v>
      </c>
      <c r="P130" s="25">
        <f t="shared" si="26"/>
        <v>0</v>
      </c>
      <c r="Q130" s="26">
        <f t="shared" si="26"/>
        <v>0</v>
      </c>
      <c r="R130" s="26">
        <f t="shared" si="26"/>
        <v>0</v>
      </c>
      <c r="S130" s="25">
        <f t="shared" si="26"/>
        <v>0</v>
      </c>
      <c r="T130" s="25">
        <f t="shared" si="26"/>
        <v>0</v>
      </c>
      <c r="U130" s="26">
        <f t="shared" si="26"/>
        <v>0</v>
      </c>
      <c r="V130" s="26">
        <f t="shared" si="26"/>
        <v>0</v>
      </c>
      <c r="W130" s="36">
        <f t="shared" si="26"/>
        <v>0</v>
      </c>
    </row>
    <row r="131" spans="1:23" ht="13" x14ac:dyDescent="0.3">
      <c r="A131" s="14" t="s">
        <v>20</v>
      </c>
      <c r="B131" s="15" t="s">
        <v>232</v>
      </c>
      <c r="C131" s="16" t="s">
        <v>233</v>
      </c>
      <c r="D131" s="23">
        <v>2849756239</v>
      </c>
      <c r="E131" s="24">
        <v>2849756239</v>
      </c>
      <c r="F131" s="24">
        <v>1440952061</v>
      </c>
      <c r="G131" s="31">
        <f t="shared" si="21"/>
        <v>0.50564046190338041</v>
      </c>
      <c r="H131" s="23">
        <v>139621682</v>
      </c>
      <c r="I131" s="24">
        <v>263542499</v>
      </c>
      <c r="J131" s="24">
        <v>255652813</v>
      </c>
      <c r="K131" s="23">
        <v>658816994</v>
      </c>
      <c r="L131" s="23">
        <v>254192668</v>
      </c>
      <c r="M131" s="24">
        <v>137725630</v>
      </c>
      <c r="N131" s="24">
        <v>390216769</v>
      </c>
      <c r="O131" s="23">
        <v>782135067</v>
      </c>
      <c r="P131" s="23">
        <v>0</v>
      </c>
      <c r="Q131" s="24">
        <v>0</v>
      </c>
      <c r="R131" s="24">
        <v>0</v>
      </c>
      <c r="S131" s="23">
        <v>0</v>
      </c>
      <c r="T131" s="23">
        <v>0</v>
      </c>
      <c r="U131" s="24">
        <v>0</v>
      </c>
      <c r="V131" s="24">
        <v>0</v>
      </c>
      <c r="W131" s="35">
        <v>0</v>
      </c>
    </row>
    <row r="132" spans="1:23" ht="13" x14ac:dyDescent="0.3">
      <c r="A132" s="14" t="s">
        <v>20</v>
      </c>
      <c r="B132" s="15" t="s">
        <v>234</v>
      </c>
      <c r="C132" s="16" t="s">
        <v>235</v>
      </c>
      <c r="D132" s="23">
        <v>136172348</v>
      </c>
      <c r="E132" s="24">
        <v>136172348</v>
      </c>
      <c r="F132" s="24">
        <v>62955510</v>
      </c>
      <c r="G132" s="31">
        <f t="shared" si="21"/>
        <v>0.46232227706024426</v>
      </c>
      <c r="H132" s="23">
        <v>10084089</v>
      </c>
      <c r="I132" s="24">
        <v>9737306</v>
      </c>
      <c r="J132" s="24">
        <v>6434611</v>
      </c>
      <c r="K132" s="23">
        <v>26256006</v>
      </c>
      <c r="L132" s="23">
        <v>6968042</v>
      </c>
      <c r="M132" s="24">
        <v>12802445</v>
      </c>
      <c r="N132" s="24">
        <v>16929017</v>
      </c>
      <c r="O132" s="23">
        <v>36699504</v>
      </c>
      <c r="P132" s="23">
        <v>0</v>
      </c>
      <c r="Q132" s="24">
        <v>0</v>
      </c>
      <c r="R132" s="24">
        <v>0</v>
      </c>
      <c r="S132" s="23">
        <v>0</v>
      </c>
      <c r="T132" s="23">
        <v>0</v>
      </c>
      <c r="U132" s="24">
        <v>0</v>
      </c>
      <c r="V132" s="24">
        <v>0</v>
      </c>
      <c r="W132" s="35">
        <v>0</v>
      </c>
    </row>
    <row r="133" spans="1:23" ht="13" x14ac:dyDescent="0.3">
      <c r="A133" s="14" t="s">
        <v>20</v>
      </c>
      <c r="B133" s="15" t="s">
        <v>236</v>
      </c>
      <c r="C133" s="16" t="s">
        <v>237</v>
      </c>
      <c r="D133" s="23">
        <v>155684823</v>
      </c>
      <c r="E133" s="24">
        <v>155684823</v>
      </c>
      <c r="F133" s="24">
        <v>68092412</v>
      </c>
      <c r="G133" s="31">
        <f t="shared" si="21"/>
        <v>0.43737347474133687</v>
      </c>
      <c r="H133" s="23">
        <v>14510224</v>
      </c>
      <c r="I133" s="24">
        <v>6265858</v>
      </c>
      <c r="J133" s="24">
        <v>7293155</v>
      </c>
      <c r="K133" s="23">
        <v>28069237</v>
      </c>
      <c r="L133" s="23">
        <v>4034420</v>
      </c>
      <c r="M133" s="24">
        <v>12582794</v>
      </c>
      <c r="N133" s="24">
        <v>23405961</v>
      </c>
      <c r="O133" s="23">
        <v>40023175</v>
      </c>
      <c r="P133" s="23">
        <v>0</v>
      </c>
      <c r="Q133" s="24">
        <v>0</v>
      </c>
      <c r="R133" s="24">
        <v>0</v>
      </c>
      <c r="S133" s="23">
        <v>0</v>
      </c>
      <c r="T133" s="23">
        <v>0</v>
      </c>
      <c r="U133" s="24">
        <v>0</v>
      </c>
      <c r="V133" s="24">
        <v>0</v>
      </c>
      <c r="W133" s="35">
        <v>0</v>
      </c>
    </row>
    <row r="134" spans="1:23" ht="13" x14ac:dyDescent="0.3">
      <c r="A134" s="14" t="s">
        <v>35</v>
      </c>
      <c r="B134" s="15" t="s">
        <v>238</v>
      </c>
      <c r="C134" s="16" t="s">
        <v>239</v>
      </c>
      <c r="D134" s="23">
        <v>304148885</v>
      </c>
      <c r="E134" s="24">
        <v>304148885</v>
      </c>
      <c r="F134" s="24">
        <v>174032024</v>
      </c>
      <c r="G134" s="31">
        <f t="shared" si="21"/>
        <v>0.57219352949460922</v>
      </c>
      <c r="H134" s="23">
        <v>19624258</v>
      </c>
      <c r="I134" s="24">
        <v>25334602</v>
      </c>
      <c r="J134" s="24">
        <v>25369431</v>
      </c>
      <c r="K134" s="23">
        <v>70328291</v>
      </c>
      <c r="L134" s="23">
        <v>31064153</v>
      </c>
      <c r="M134" s="24">
        <v>28559594</v>
      </c>
      <c r="N134" s="24">
        <v>44079986</v>
      </c>
      <c r="O134" s="23">
        <v>103703733</v>
      </c>
      <c r="P134" s="23">
        <v>0</v>
      </c>
      <c r="Q134" s="24">
        <v>0</v>
      </c>
      <c r="R134" s="24">
        <v>0</v>
      </c>
      <c r="S134" s="23">
        <v>0</v>
      </c>
      <c r="T134" s="23">
        <v>0</v>
      </c>
      <c r="U134" s="24">
        <v>0</v>
      </c>
      <c r="V134" s="24">
        <v>0</v>
      </c>
      <c r="W134" s="35">
        <v>0</v>
      </c>
    </row>
    <row r="135" spans="1:23" ht="14" x14ac:dyDescent="0.3">
      <c r="A135" s="17" t="s">
        <v>0</v>
      </c>
      <c r="B135" s="18" t="s">
        <v>240</v>
      </c>
      <c r="C135" s="19" t="s">
        <v>0</v>
      </c>
      <c r="D135" s="25">
        <f>SUM(D131:D134)</f>
        <v>3445762295</v>
      </c>
      <c r="E135" s="26">
        <f>SUM(E131:E134)</f>
        <v>3445762295</v>
      </c>
      <c r="F135" s="26">
        <f>SUM(F131:F134)</f>
        <v>1746032007</v>
      </c>
      <c r="G135" s="32">
        <f t="shared" ref="G135:G168" si="27">IF(($D135     =0),0,($F135     /$D135     ))</f>
        <v>0.5067186467080429</v>
      </c>
      <c r="H135" s="25">
        <f t="shared" ref="H135:W135" si="28">SUM(H131:H134)</f>
        <v>183840253</v>
      </c>
      <c r="I135" s="26">
        <f t="shared" si="28"/>
        <v>304880265</v>
      </c>
      <c r="J135" s="26">
        <f t="shared" si="28"/>
        <v>294750010</v>
      </c>
      <c r="K135" s="25">
        <f t="shared" si="28"/>
        <v>783470528</v>
      </c>
      <c r="L135" s="25">
        <f t="shared" si="28"/>
        <v>296259283</v>
      </c>
      <c r="M135" s="26">
        <f t="shared" si="28"/>
        <v>191670463</v>
      </c>
      <c r="N135" s="26">
        <f t="shared" si="28"/>
        <v>474631733</v>
      </c>
      <c r="O135" s="25">
        <f t="shared" si="28"/>
        <v>962561479</v>
      </c>
      <c r="P135" s="25">
        <f t="shared" si="28"/>
        <v>0</v>
      </c>
      <c r="Q135" s="26">
        <f t="shared" si="28"/>
        <v>0</v>
      </c>
      <c r="R135" s="26">
        <f t="shared" si="28"/>
        <v>0</v>
      </c>
      <c r="S135" s="25">
        <f t="shared" si="28"/>
        <v>0</v>
      </c>
      <c r="T135" s="25">
        <f t="shared" si="28"/>
        <v>0</v>
      </c>
      <c r="U135" s="26">
        <f t="shared" si="28"/>
        <v>0</v>
      </c>
      <c r="V135" s="26">
        <f t="shared" si="28"/>
        <v>0</v>
      </c>
      <c r="W135" s="36">
        <f t="shared" si="28"/>
        <v>0</v>
      </c>
    </row>
    <row r="136" spans="1:23" ht="13" x14ac:dyDescent="0.3">
      <c r="A136" s="14" t="s">
        <v>20</v>
      </c>
      <c r="B136" s="15" t="s">
        <v>241</v>
      </c>
      <c r="C136" s="16" t="s">
        <v>242</v>
      </c>
      <c r="D136" s="23">
        <v>226057033</v>
      </c>
      <c r="E136" s="24">
        <v>226057033</v>
      </c>
      <c r="F136" s="24">
        <v>96781934</v>
      </c>
      <c r="G136" s="31">
        <f t="shared" si="27"/>
        <v>0.42813060366053729</v>
      </c>
      <c r="H136" s="23">
        <v>18735953</v>
      </c>
      <c r="I136" s="24">
        <v>18371942</v>
      </c>
      <c r="J136" s="24">
        <v>15649129</v>
      </c>
      <c r="K136" s="23">
        <v>52757024</v>
      </c>
      <c r="L136" s="23">
        <v>26280127</v>
      </c>
      <c r="M136" s="24">
        <v>0</v>
      </c>
      <c r="N136" s="24">
        <v>17744783</v>
      </c>
      <c r="O136" s="23">
        <v>44024910</v>
      </c>
      <c r="P136" s="23">
        <v>0</v>
      </c>
      <c r="Q136" s="24">
        <v>0</v>
      </c>
      <c r="R136" s="24">
        <v>0</v>
      </c>
      <c r="S136" s="23">
        <v>0</v>
      </c>
      <c r="T136" s="23">
        <v>0</v>
      </c>
      <c r="U136" s="24">
        <v>0</v>
      </c>
      <c r="V136" s="24">
        <v>0</v>
      </c>
      <c r="W136" s="35">
        <v>0</v>
      </c>
    </row>
    <row r="137" spans="1:23" ht="13" x14ac:dyDescent="0.3">
      <c r="A137" s="14" t="s">
        <v>20</v>
      </c>
      <c r="B137" s="15" t="s">
        <v>243</v>
      </c>
      <c r="C137" s="16" t="s">
        <v>244</v>
      </c>
      <c r="D137" s="23">
        <v>380390264</v>
      </c>
      <c r="E137" s="24">
        <v>380390264</v>
      </c>
      <c r="F137" s="24">
        <v>187404316</v>
      </c>
      <c r="G137" s="31">
        <f t="shared" si="27"/>
        <v>0.49266328225477402</v>
      </c>
      <c r="H137" s="23">
        <v>20277471</v>
      </c>
      <c r="I137" s="24">
        <v>32220978</v>
      </c>
      <c r="J137" s="24">
        <v>40970718</v>
      </c>
      <c r="K137" s="23">
        <v>93469167</v>
      </c>
      <c r="L137" s="23">
        <v>36782859</v>
      </c>
      <c r="M137" s="24">
        <v>16417859</v>
      </c>
      <c r="N137" s="24">
        <v>40734431</v>
      </c>
      <c r="O137" s="23">
        <v>93935149</v>
      </c>
      <c r="P137" s="23">
        <v>0</v>
      </c>
      <c r="Q137" s="24">
        <v>0</v>
      </c>
      <c r="R137" s="24">
        <v>0</v>
      </c>
      <c r="S137" s="23">
        <v>0</v>
      </c>
      <c r="T137" s="23">
        <v>0</v>
      </c>
      <c r="U137" s="24">
        <v>0</v>
      </c>
      <c r="V137" s="24">
        <v>0</v>
      </c>
      <c r="W137" s="35">
        <v>0</v>
      </c>
    </row>
    <row r="138" spans="1:23" ht="13" x14ac:dyDescent="0.3">
      <c r="A138" s="14" t="s">
        <v>20</v>
      </c>
      <c r="B138" s="15" t="s">
        <v>245</v>
      </c>
      <c r="C138" s="16" t="s">
        <v>246</v>
      </c>
      <c r="D138" s="23">
        <v>1166197505</v>
      </c>
      <c r="E138" s="24">
        <v>1166197505</v>
      </c>
      <c r="F138" s="24">
        <v>569535670</v>
      </c>
      <c r="G138" s="31">
        <f t="shared" si="27"/>
        <v>0.48836982377183186</v>
      </c>
      <c r="H138" s="23">
        <v>63240464</v>
      </c>
      <c r="I138" s="24">
        <v>105397943</v>
      </c>
      <c r="J138" s="24">
        <v>100333073</v>
      </c>
      <c r="K138" s="23">
        <v>268971480</v>
      </c>
      <c r="L138" s="23">
        <v>94635550</v>
      </c>
      <c r="M138" s="24">
        <v>99258182</v>
      </c>
      <c r="N138" s="24">
        <v>106670458</v>
      </c>
      <c r="O138" s="23">
        <v>300564190</v>
      </c>
      <c r="P138" s="23">
        <v>0</v>
      </c>
      <c r="Q138" s="24">
        <v>0</v>
      </c>
      <c r="R138" s="24">
        <v>0</v>
      </c>
      <c r="S138" s="23">
        <v>0</v>
      </c>
      <c r="T138" s="23">
        <v>0</v>
      </c>
      <c r="U138" s="24">
        <v>0</v>
      </c>
      <c r="V138" s="24">
        <v>0</v>
      </c>
      <c r="W138" s="35">
        <v>0</v>
      </c>
    </row>
    <row r="139" spans="1:23" ht="13" x14ac:dyDescent="0.3">
      <c r="A139" s="14" t="s">
        <v>20</v>
      </c>
      <c r="B139" s="15" t="s">
        <v>247</v>
      </c>
      <c r="C139" s="16" t="s">
        <v>248</v>
      </c>
      <c r="D139" s="23">
        <v>219057901</v>
      </c>
      <c r="E139" s="24">
        <v>219057901</v>
      </c>
      <c r="F139" s="24">
        <v>112765318</v>
      </c>
      <c r="G139" s="31">
        <f t="shared" si="27"/>
        <v>0.51477402771242664</v>
      </c>
      <c r="H139" s="23">
        <v>17157922</v>
      </c>
      <c r="I139" s="24">
        <v>17865419</v>
      </c>
      <c r="J139" s="24">
        <v>21364846</v>
      </c>
      <c r="K139" s="23">
        <v>56388187</v>
      </c>
      <c r="L139" s="23">
        <v>18700466</v>
      </c>
      <c r="M139" s="24">
        <v>17356104</v>
      </c>
      <c r="N139" s="24">
        <v>20320561</v>
      </c>
      <c r="O139" s="23">
        <v>56377131</v>
      </c>
      <c r="P139" s="23">
        <v>0</v>
      </c>
      <c r="Q139" s="24">
        <v>0</v>
      </c>
      <c r="R139" s="24">
        <v>0</v>
      </c>
      <c r="S139" s="23">
        <v>0</v>
      </c>
      <c r="T139" s="23">
        <v>0</v>
      </c>
      <c r="U139" s="24">
        <v>0</v>
      </c>
      <c r="V139" s="24">
        <v>0</v>
      </c>
      <c r="W139" s="35">
        <v>0</v>
      </c>
    </row>
    <row r="140" spans="1:23" ht="13" x14ac:dyDescent="0.3">
      <c r="A140" s="14" t="s">
        <v>20</v>
      </c>
      <c r="B140" s="15" t="s">
        <v>249</v>
      </c>
      <c r="C140" s="16" t="s">
        <v>250</v>
      </c>
      <c r="D140" s="23">
        <v>580064383</v>
      </c>
      <c r="E140" s="24">
        <v>580064383</v>
      </c>
      <c r="F140" s="24">
        <v>267537744</v>
      </c>
      <c r="G140" s="31">
        <f t="shared" si="27"/>
        <v>0.46122077452219645</v>
      </c>
      <c r="H140" s="23">
        <v>55296899</v>
      </c>
      <c r="I140" s="24">
        <v>55935073</v>
      </c>
      <c r="J140" s="24">
        <v>47477722</v>
      </c>
      <c r="K140" s="23">
        <v>158709694</v>
      </c>
      <c r="L140" s="23">
        <v>43382627</v>
      </c>
      <c r="M140" s="24">
        <v>55039133</v>
      </c>
      <c r="N140" s="24">
        <v>10406290</v>
      </c>
      <c r="O140" s="23">
        <v>108828050</v>
      </c>
      <c r="P140" s="23">
        <v>0</v>
      </c>
      <c r="Q140" s="24">
        <v>0</v>
      </c>
      <c r="R140" s="24">
        <v>0</v>
      </c>
      <c r="S140" s="23">
        <v>0</v>
      </c>
      <c r="T140" s="23">
        <v>0</v>
      </c>
      <c r="U140" s="24">
        <v>0</v>
      </c>
      <c r="V140" s="24">
        <v>0</v>
      </c>
      <c r="W140" s="35">
        <v>0</v>
      </c>
    </row>
    <row r="141" spans="1:23" ht="13" x14ac:dyDescent="0.3">
      <c r="A141" s="14" t="s">
        <v>35</v>
      </c>
      <c r="B141" s="15" t="s">
        <v>251</v>
      </c>
      <c r="C141" s="16" t="s">
        <v>252</v>
      </c>
      <c r="D141" s="23">
        <v>553766368</v>
      </c>
      <c r="E141" s="24">
        <v>553766368</v>
      </c>
      <c r="F141" s="24">
        <v>442694463</v>
      </c>
      <c r="G141" s="31">
        <f t="shared" si="27"/>
        <v>0.79942461041621071</v>
      </c>
      <c r="H141" s="23">
        <v>44692723</v>
      </c>
      <c r="I141" s="24">
        <v>66382049</v>
      </c>
      <c r="J141" s="24">
        <v>95506740</v>
      </c>
      <c r="K141" s="23">
        <v>206581512</v>
      </c>
      <c r="L141" s="23">
        <v>64784832</v>
      </c>
      <c r="M141" s="24">
        <v>67896305</v>
      </c>
      <c r="N141" s="24">
        <v>103431814</v>
      </c>
      <c r="O141" s="23">
        <v>236112951</v>
      </c>
      <c r="P141" s="23">
        <v>0</v>
      </c>
      <c r="Q141" s="24">
        <v>0</v>
      </c>
      <c r="R141" s="24">
        <v>0</v>
      </c>
      <c r="S141" s="23">
        <v>0</v>
      </c>
      <c r="T141" s="23">
        <v>0</v>
      </c>
      <c r="U141" s="24">
        <v>0</v>
      </c>
      <c r="V141" s="24">
        <v>0</v>
      </c>
      <c r="W141" s="35">
        <v>0</v>
      </c>
    </row>
    <row r="142" spans="1:23" ht="14" x14ac:dyDescent="0.3">
      <c r="A142" s="17" t="s">
        <v>0</v>
      </c>
      <c r="B142" s="18" t="s">
        <v>253</v>
      </c>
      <c r="C142" s="19" t="s">
        <v>0</v>
      </c>
      <c r="D142" s="25">
        <f>SUM(D136:D141)</f>
        <v>3125533454</v>
      </c>
      <c r="E142" s="26">
        <f>SUM(E136:E141)</f>
        <v>3125533454</v>
      </c>
      <c r="F142" s="26">
        <f>SUM(F136:F141)</f>
        <v>1676719445</v>
      </c>
      <c r="G142" s="32">
        <f t="shared" si="27"/>
        <v>0.53645864607661309</v>
      </c>
      <c r="H142" s="25">
        <f t="shared" ref="H142:W142" si="29">SUM(H136:H141)</f>
        <v>219401432</v>
      </c>
      <c r="I142" s="26">
        <f t="shared" si="29"/>
        <v>296173404</v>
      </c>
      <c r="J142" s="26">
        <f t="shared" si="29"/>
        <v>321302228</v>
      </c>
      <c r="K142" s="25">
        <f t="shared" si="29"/>
        <v>836877064</v>
      </c>
      <c r="L142" s="25">
        <f t="shared" si="29"/>
        <v>284566461</v>
      </c>
      <c r="M142" s="26">
        <f t="shared" si="29"/>
        <v>255967583</v>
      </c>
      <c r="N142" s="26">
        <f t="shared" si="29"/>
        <v>299308337</v>
      </c>
      <c r="O142" s="25">
        <f t="shared" si="29"/>
        <v>839842381</v>
      </c>
      <c r="P142" s="25">
        <f t="shared" si="29"/>
        <v>0</v>
      </c>
      <c r="Q142" s="26">
        <f t="shared" si="29"/>
        <v>0</v>
      </c>
      <c r="R142" s="26">
        <f t="shared" si="29"/>
        <v>0</v>
      </c>
      <c r="S142" s="25">
        <f t="shared" si="29"/>
        <v>0</v>
      </c>
      <c r="T142" s="25">
        <f t="shared" si="29"/>
        <v>0</v>
      </c>
      <c r="U142" s="26">
        <f t="shared" si="29"/>
        <v>0</v>
      </c>
      <c r="V142" s="26">
        <f t="shared" si="29"/>
        <v>0</v>
      </c>
      <c r="W142" s="36">
        <f t="shared" si="29"/>
        <v>0</v>
      </c>
    </row>
    <row r="143" spans="1:23" ht="13" x14ac:dyDescent="0.3">
      <c r="A143" s="14" t="s">
        <v>20</v>
      </c>
      <c r="B143" s="15" t="s">
        <v>254</v>
      </c>
      <c r="C143" s="16" t="s">
        <v>255</v>
      </c>
      <c r="D143" s="23">
        <v>304384965</v>
      </c>
      <c r="E143" s="24">
        <v>304384965</v>
      </c>
      <c r="F143" s="24">
        <v>115959950</v>
      </c>
      <c r="G143" s="31">
        <f t="shared" si="27"/>
        <v>0.38096477597045569</v>
      </c>
      <c r="H143" s="23">
        <v>18926306</v>
      </c>
      <c r="I143" s="24">
        <v>20645318</v>
      </c>
      <c r="J143" s="24">
        <v>14469843</v>
      </c>
      <c r="K143" s="23">
        <v>54041467</v>
      </c>
      <c r="L143" s="23">
        <v>19333260</v>
      </c>
      <c r="M143" s="24">
        <v>16984716</v>
      </c>
      <c r="N143" s="24">
        <v>25600507</v>
      </c>
      <c r="O143" s="23">
        <v>61918483</v>
      </c>
      <c r="P143" s="23">
        <v>0</v>
      </c>
      <c r="Q143" s="24">
        <v>0</v>
      </c>
      <c r="R143" s="24">
        <v>0</v>
      </c>
      <c r="S143" s="23">
        <v>0</v>
      </c>
      <c r="T143" s="23">
        <v>0</v>
      </c>
      <c r="U143" s="24">
        <v>0</v>
      </c>
      <c r="V143" s="24">
        <v>0</v>
      </c>
      <c r="W143" s="35">
        <v>0</v>
      </c>
    </row>
    <row r="144" spans="1:23" ht="13" x14ac:dyDescent="0.3">
      <c r="A144" s="14" t="s">
        <v>20</v>
      </c>
      <c r="B144" s="15" t="s">
        <v>256</v>
      </c>
      <c r="C144" s="16" t="s">
        <v>257</v>
      </c>
      <c r="D144" s="23">
        <v>326146273</v>
      </c>
      <c r="E144" s="24">
        <v>326146273</v>
      </c>
      <c r="F144" s="24">
        <v>176059373</v>
      </c>
      <c r="G144" s="31">
        <f t="shared" si="27"/>
        <v>0.53981721569450525</v>
      </c>
      <c r="H144" s="23">
        <v>24454757</v>
      </c>
      <c r="I144" s="24">
        <v>29882111</v>
      </c>
      <c r="J144" s="24">
        <v>29282464</v>
      </c>
      <c r="K144" s="23">
        <v>83619332</v>
      </c>
      <c r="L144" s="23">
        <v>27398111</v>
      </c>
      <c r="M144" s="24">
        <v>24804979</v>
      </c>
      <c r="N144" s="24">
        <v>40236951</v>
      </c>
      <c r="O144" s="23">
        <v>92440041</v>
      </c>
      <c r="P144" s="23">
        <v>0</v>
      </c>
      <c r="Q144" s="24">
        <v>0</v>
      </c>
      <c r="R144" s="24">
        <v>0</v>
      </c>
      <c r="S144" s="23">
        <v>0</v>
      </c>
      <c r="T144" s="23">
        <v>0</v>
      </c>
      <c r="U144" s="24">
        <v>0</v>
      </c>
      <c r="V144" s="24">
        <v>0</v>
      </c>
      <c r="W144" s="35">
        <v>0</v>
      </c>
    </row>
    <row r="145" spans="1:23" ht="13" x14ac:dyDescent="0.3">
      <c r="A145" s="14" t="s">
        <v>20</v>
      </c>
      <c r="B145" s="15" t="s">
        <v>258</v>
      </c>
      <c r="C145" s="16" t="s">
        <v>259</v>
      </c>
      <c r="D145" s="23">
        <v>330565010</v>
      </c>
      <c r="E145" s="24">
        <v>330565010</v>
      </c>
      <c r="F145" s="24">
        <v>167949565</v>
      </c>
      <c r="G145" s="31">
        <f t="shared" si="27"/>
        <v>0.50806818604304194</v>
      </c>
      <c r="H145" s="23">
        <v>24482156</v>
      </c>
      <c r="I145" s="24">
        <v>22736909</v>
      </c>
      <c r="J145" s="24">
        <v>37366460</v>
      </c>
      <c r="K145" s="23">
        <v>84585525</v>
      </c>
      <c r="L145" s="23">
        <v>23519059</v>
      </c>
      <c r="M145" s="24">
        <v>27552982</v>
      </c>
      <c r="N145" s="24">
        <v>32291999</v>
      </c>
      <c r="O145" s="23">
        <v>83364040</v>
      </c>
      <c r="P145" s="23">
        <v>0</v>
      </c>
      <c r="Q145" s="24">
        <v>0</v>
      </c>
      <c r="R145" s="24">
        <v>0</v>
      </c>
      <c r="S145" s="23">
        <v>0</v>
      </c>
      <c r="T145" s="23">
        <v>0</v>
      </c>
      <c r="U145" s="24">
        <v>0</v>
      </c>
      <c r="V145" s="24">
        <v>0</v>
      </c>
      <c r="W145" s="35">
        <v>0</v>
      </c>
    </row>
    <row r="146" spans="1:23" ht="13" x14ac:dyDescent="0.3">
      <c r="A146" s="14" t="s">
        <v>20</v>
      </c>
      <c r="B146" s="15" t="s">
        <v>260</v>
      </c>
      <c r="C146" s="16" t="s">
        <v>261</v>
      </c>
      <c r="D146" s="23">
        <v>231434488</v>
      </c>
      <c r="E146" s="24">
        <v>231434488</v>
      </c>
      <c r="F146" s="24">
        <v>113539195</v>
      </c>
      <c r="G146" s="31">
        <f t="shared" si="27"/>
        <v>0.49058891775887786</v>
      </c>
      <c r="H146" s="23">
        <v>24482156</v>
      </c>
      <c r="I146" s="24">
        <v>15752157</v>
      </c>
      <c r="J146" s="24">
        <v>35048589</v>
      </c>
      <c r="K146" s="23">
        <v>75282902</v>
      </c>
      <c r="L146" s="23">
        <v>9380178</v>
      </c>
      <c r="M146" s="24">
        <v>15832531</v>
      </c>
      <c r="N146" s="24">
        <v>13043584</v>
      </c>
      <c r="O146" s="23">
        <v>38256293</v>
      </c>
      <c r="P146" s="23">
        <v>0</v>
      </c>
      <c r="Q146" s="24">
        <v>0</v>
      </c>
      <c r="R146" s="24">
        <v>0</v>
      </c>
      <c r="S146" s="23">
        <v>0</v>
      </c>
      <c r="T146" s="23">
        <v>0</v>
      </c>
      <c r="U146" s="24">
        <v>0</v>
      </c>
      <c r="V146" s="24">
        <v>0</v>
      </c>
      <c r="W146" s="35">
        <v>0</v>
      </c>
    </row>
    <row r="147" spans="1:23" ht="13" x14ac:dyDescent="0.3">
      <c r="A147" s="14" t="s">
        <v>35</v>
      </c>
      <c r="B147" s="15" t="s">
        <v>262</v>
      </c>
      <c r="C147" s="16" t="s">
        <v>263</v>
      </c>
      <c r="D147" s="23">
        <v>810130921</v>
      </c>
      <c r="E147" s="24">
        <v>810130921</v>
      </c>
      <c r="F147" s="24">
        <v>540131939</v>
      </c>
      <c r="G147" s="31">
        <f t="shared" si="27"/>
        <v>0.6667217915016479</v>
      </c>
      <c r="H147" s="23">
        <v>4086314</v>
      </c>
      <c r="I147" s="24">
        <v>69955694</v>
      </c>
      <c r="J147" s="24">
        <v>143012041</v>
      </c>
      <c r="K147" s="23">
        <v>217054049</v>
      </c>
      <c r="L147" s="23">
        <v>153121581</v>
      </c>
      <c r="M147" s="24">
        <v>96750186</v>
      </c>
      <c r="N147" s="24">
        <v>73206123</v>
      </c>
      <c r="O147" s="23">
        <v>323077890</v>
      </c>
      <c r="P147" s="23">
        <v>0</v>
      </c>
      <c r="Q147" s="24">
        <v>0</v>
      </c>
      <c r="R147" s="24">
        <v>0</v>
      </c>
      <c r="S147" s="23">
        <v>0</v>
      </c>
      <c r="T147" s="23">
        <v>0</v>
      </c>
      <c r="U147" s="24">
        <v>0</v>
      </c>
      <c r="V147" s="24">
        <v>0</v>
      </c>
      <c r="W147" s="35">
        <v>0</v>
      </c>
    </row>
    <row r="148" spans="1:23" ht="14" x14ac:dyDescent="0.3">
      <c r="A148" s="17" t="s">
        <v>0</v>
      </c>
      <c r="B148" s="18" t="s">
        <v>264</v>
      </c>
      <c r="C148" s="19" t="s">
        <v>0</v>
      </c>
      <c r="D148" s="25">
        <f>SUM(D143:D147)</f>
        <v>2002661657</v>
      </c>
      <c r="E148" s="26">
        <f>SUM(E143:E147)</f>
        <v>2002661657</v>
      </c>
      <c r="F148" s="26">
        <f>SUM(F143:F147)</f>
        <v>1113640022</v>
      </c>
      <c r="G148" s="32">
        <f t="shared" si="27"/>
        <v>0.55607996393571535</v>
      </c>
      <c r="H148" s="25">
        <f t="shared" ref="H148:W148" si="30">SUM(H143:H147)</f>
        <v>96431689</v>
      </c>
      <c r="I148" s="26">
        <f t="shared" si="30"/>
        <v>158972189</v>
      </c>
      <c r="J148" s="26">
        <f t="shared" si="30"/>
        <v>259179397</v>
      </c>
      <c r="K148" s="25">
        <f t="shared" si="30"/>
        <v>514583275</v>
      </c>
      <c r="L148" s="25">
        <f t="shared" si="30"/>
        <v>232752189</v>
      </c>
      <c r="M148" s="26">
        <f t="shared" si="30"/>
        <v>181925394</v>
      </c>
      <c r="N148" s="26">
        <f t="shared" si="30"/>
        <v>184379164</v>
      </c>
      <c r="O148" s="25">
        <f t="shared" si="30"/>
        <v>599056747</v>
      </c>
      <c r="P148" s="25">
        <f t="shared" si="30"/>
        <v>0</v>
      </c>
      <c r="Q148" s="26">
        <f t="shared" si="30"/>
        <v>0</v>
      </c>
      <c r="R148" s="26">
        <f t="shared" si="30"/>
        <v>0</v>
      </c>
      <c r="S148" s="25">
        <f t="shared" si="30"/>
        <v>0</v>
      </c>
      <c r="T148" s="25">
        <f t="shared" si="30"/>
        <v>0</v>
      </c>
      <c r="U148" s="26">
        <f t="shared" si="30"/>
        <v>0</v>
      </c>
      <c r="V148" s="26">
        <f t="shared" si="30"/>
        <v>0</v>
      </c>
      <c r="W148" s="36">
        <f t="shared" si="30"/>
        <v>0</v>
      </c>
    </row>
    <row r="149" spans="1:23" ht="13" x14ac:dyDescent="0.3">
      <c r="A149" s="14" t="s">
        <v>20</v>
      </c>
      <c r="B149" s="15" t="s">
        <v>265</v>
      </c>
      <c r="C149" s="16" t="s">
        <v>266</v>
      </c>
      <c r="D149" s="23">
        <v>261865431</v>
      </c>
      <c r="E149" s="24">
        <v>261865431</v>
      </c>
      <c r="F149" s="24">
        <v>137438121</v>
      </c>
      <c r="G149" s="31">
        <f t="shared" si="27"/>
        <v>0.52484255166921978</v>
      </c>
      <c r="H149" s="23">
        <v>18409202</v>
      </c>
      <c r="I149" s="24">
        <v>18831005</v>
      </c>
      <c r="J149" s="24">
        <v>20417970</v>
      </c>
      <c r="K149" s="23">
        <v>57658177</v>
      </c>
      <c r="L149" s="23">
        <v>25503021</v>
      </c>
      <c r="M149" s="24">
        <v>25765434</v>
      </c>
      <c r="N149" s="24">
        <v>28511489</v>
      </c>
      <c r="O149" s="23">
        <v>79779944</v>
      </c>
      <c r="P149" s="23">
        <v>0</v>
      </c>
      <c r="Q149" s="24">
        <v>0</v>
      </c>
      <c r="R149" s="24">
        <v>0</v>
      </c>
      <c r="S149" s="23">
        <v>0</v>
      </c>
      <c r="T149" s="23">
        <v>0</v>
      </c>
      <c r="U149" s="24">
        <v>0</v>
      </c>
      <c r="V149" s="24">
        <v>0</v>
      </c>
      <c r="W149" s="35">
        <v>0</v>
      </c>
    </row>
    <row r="150" spans="1:23" ht="13" x14ac:dyDescent="0.3">
      <c r="A150" s="14" t="s">
        <v>20</v>
      </c>
      <c r="B150" s="15" t="s">
        <v>267</v>
      </c>
      <c r="C150" s="16" t="s">
        <v>268</v>
      </c>
      <c r="D150" s="23">
        <v>6008928300</v>
      </c>
      <c r="E150" s="24">
        <v>5982453105</v>
      </c>
      <c r="F150" s="24">
        <v>2863971100</v>
      </c>
      <c r="G150" s="31">
        <f t="shared" si="27"/>
        <v>0.47661928334208947</v>
      </c>
      <c r="H150" s="23">
        <v>455981757</v>
      </c>
      <c r="I150" s="24">
        <v>528242109</v>
      </c>
      <c r="J150" s="24">
        <v>444099514</v>
      </c>
      <c r="K150" s="23">
        <v>1428323380</v>
      </c>
      <c r="L150" s="23">
        <v>463028779</v>
      </c>
      <c r="M150" s="24">
        <v>486462045</v>
      </c>
      <c r="N150" s="24">
        <v>486156896</v>
      </c>
      <c r="O150" s="23">
        <v>1435647720</v>
      </c>
      <c r="P150" s="23">
        <v>0</v>
      </c>
      <c r="Q150" s="24">
        <v>0</v>
      </c>
      <c r="R150" s="24">
        <v>0</v>
      </c>
      <c r="S150" s="23">
        <v>0</v>
      </c>
      <c r="T150" s="23">
        <v>0</v>
      </c>
      <c r="U150" s="24">
        <v>0</v>
      </c>
      <c r="V150" s="24">
        <v>0</v>
      </c>
      <c r="W150" s="35">
        <v>0</v>
      </c>
    </row>
    <row r="151" spans="1:23" ht="13" x14ac:dyDescent="0.3">
      <c r="A151" s="14" t="s">
        <v>20</v>
      </c>
      <c r="B151" s="15" t="s">
        <v>269</v>
      </c>
      <c r="C151" s="16" t="s">
        <v>270</v>
      </c>
      <c r="D151" s="23">
        <v>571739468</v>
      </c>
      <c r="E151" s="24">
        <v>580935318</v>
      </c>
      <c r="F151" s="24">
        <v>263554136</v>
      </c>
      <c r="G151" s="31">
        <f t="shared" si="27"/>
        <v>0.46096893909027808</v>
      </c>
      <c r="H151" s="23">
        <v>50282352</v>
      </c>
      <c r="I151" s="24">
        <v>31929546</v>
      </c>
      <c r="J151" s="24">
        <v>51028872</v>
      </c>
      <c r="K151" s="23">
        <v>133240770</v>
      </c>
      <c r="L151" s="23">
        <v>41587535</v>
      </c>
      <c r="M151" s="24">
        <v>44614866</v>
      </c>
      <c r="N151" s="24">
        <v>44110965</v>
      </c>
      <c r="O151" s="23">
        <v>130313366</v>
      </c>
      <c r="P151" s="23">
        <v>0</v>
      </c>
      <c r="Q151" s="24">
        <v>0</v>
      </c>
      <c r="R151" s="24">
        <v>0</v>
      </c>
      <c r="S151" s="23">
        <v>0</v>
      </c>
      <c r="T151" s="23">
        <v>0</v>
      </c>
      <c r="U151" s="24">
        <v>0</v>
      </c>
      <c r="V151" s="24">
        <v>0</v>
      </c>
      <c r="W151" s="35">
        <v>0</v>
      </c>
    </row>
    <row r="152" spans="1:23" ht="13" x14ac:dyDescent="0.3">
      <c r="A152" s="14" t="s">
        <v>20</v>
      </c>
      <c r="B152" s="15" t="s">
        <v>271</v>
      </c>
      <c r="C152" s="16" t="s">
        <v>272</v>
      </c>
      <c r="D152" s="23">
        <v>197636055</v>
      </c>
      <c r="E152" s="24">
        <v>197636055</v>
      </c>
      <c r="F152" s="24">
        <v>113821100</v>
      </c>
      <c r="G152" s="31">
        <f t="shared" si="27"/>
        <v>0.57591262889759665</v>
      </c>
      <c r="H152" s="23">
        <v>14270666</v>
      </c>
      <c r="I152" s="24">
        <v>16684982</v>
      </c>
      <c r="J152" s="24">
        <v>16931924</v>
      </c>
      <c r="K152" s="23">
        <v>47887572</v>
      </c>
      <c r="L152" s="23">
        <v>13209320</v>
      </c>
      <c r="M152" s="24">
        <v>19925767</v>
      </c>
      <c r="N152" s="24">
        <v>32798441</v>
      </c>
      <c r="O152" s="23">
        <v>65933528</v>
      </c>
      <c r="P152" s="23">
        <v>0</v>
      </c>
      <c r="Q152" s="24">
        <v>0</v>
      </c>
      <c r="R152" s="24">
        <v>0</v>
      </c>
      <c r="S152" s="23">
        <v>0</v>
      </c>
      <c r="T152" s="23">
        <v>0</v>
      </c>
      <c r="U152" s="24">
        <v>0</v>
      </c>
      <c r="V152" s="24">
        <v>0</v>
      </c>
      <c r="W152" s="35">
        <v>0</v>
      </c>
    </row>
    <row r="153" spans="1:23" ht="13" x14ac:dyDescent="0.3">
      <c r="A153" s="14" t="s">
        <v>20</v>
      </c>
      <c r="B153" s="15" t="s">
        <v>273</v>
      </c>
      <c r="C153" s="16" t="s">
        <v>274</v>
      </c>
      <c r="D153" s="23">
        <v>249076606</v>
      </c>
      <c r="E153" s="24">
        <v>249076606</v>
      </c>
      <c r="F153" s="24">
        <v>111176903</v>
      </c>
      <c r="G153" s="31">
        <f t="shared" si="27"/>
        <v>0.44635626277965262</v>
      </c>
      <c r="H153" s="23">
        <v>14382161</v>
      </c>
      <c r="I153" s="24">
        <v>16719091</v>
      </c>
      <c r="J153" s="24">
        <v>21319086</v>
      </c>
      <c r="K153" s="23">
        <v>52420338</v>
      </c>
      <c r="L153" s="23">
        <v>20102500</v>
      </c>
      <c r="M153" s="24">
        <v>18284688</v>
      </c>
      <c r="N153" s="24">
        <v>20369377</v>
      </c>
      <c r="O153" s="23">
        <v>58756565</v>
      </c>
      <c r="P153" s="23">
        <v>0</v>
      </c>
      <c r="Q153" s="24">
        <v>0</v>
      </c>
      <c r="R153" s="24">
        <v>0</v>
      </c>
      <c r="S153" s="23">
        <v>0</v>
      </c>
      <c r="T153" s="23">
        <v>0</v>
      </c>
      <c r="U153" s="24">
        <v>0</v>
      </c>
      <c r="V153" s="24">
        <v>0</v>
      </c>
      <c r="W153" s="35">
        <v>0</v>
      </c>
    </row>
    <row r="154" spans="1:23" ht="13" x14ac:dyDescent="0.3">
      <c r="A154" s="14" t="s">
        <v>35</v>
      </c>
      <c r="B154" s="15" t="s">
        <v>275</v>
      </c>
      <c r="C154" s="16" t="s">
        <v>276</v>
      </c>
      <c r="D154" s="23">
        <v>1187481633</v>
      </c>
      <c r="E154" s="24">
        <v>1187481633</v>
      </c>
      <c r="F154" s="24">
        <v>582963200</v>
      </c>
      <c r="G154" s="31">
        <f t="shared" si="27"/>
        <v>0.49092397204260591</v>
      </c>
      <c r="H154" s="23">
        <v>87902143</v>
      </c>
      <c r="I154" s="24">
        <v>100104696</v>
      </c>
      <c r="J154" s="24">
        <v>96924123</v>
      </c>
      <c r="K154" s="23">
        <v>284930962</v>
      </c>
      <c r="L154" s="23">
        <v>96495607</v>
      </c>
      <c r="M154" s="24">
        <v>81302389</v>
      </c>
      <c r="N154" s="24">
        <v>120234242</v>
      </c>
      <c r="O154" s="23">
        <v>298032238</v>
      </c>
      <c r="P154" s="23">
        <v>0</v>
      </c>
      <c r="Q154" s="24">
        <v>0</v>
      </c>
      <c r="R154" s="24">
        <v>0</v>
      </c>
      <c r="S154" s="23">
        <v>0</v>
      </c>
      <c r="T154" s="23">
        <v>0</v>
      </c>
      <c r="U154" s="24">
        <v>0</v>
      </c>
      <c r="V154" s="24">
        <v>0</v>
      </c>
      <c r="W154" s="35">
        <v>0</v>
      </c>
    </row>
    <row r="155" spans="1:23" ht="14" x14ac:dyDescent="0.3">
      <c r="A155" s="17" t="s">
        <v>0</v>
      </c>
      <c r="B155" s="18" t="s">
        <v>277</v>
      </c>
      <c r="C155" s="19" t="s">
        <v>0</v>
      </c>
      <c r="D155" s="25">
        <f>SUM(D149:D154)</f>
        <v>8476727493</v>
      </c>
      <c r="E155" s="26">
        <f>SUM(E149:E154)</f>
        <v>8459448148</v>
      </c>
      <c r="F155" s="26">
        <f>SUM(F149:F154)</f>
        <v>4072924560</v>
      </c>
      <c r="G155" s="32">
        <f t="shared" si="27"/>
        <v>0.48048313023668415</v>
      </c>
      <c r="H155" s="25">
        <f t="shared" ref="H155:W155" si="31">SUM(H149:H154)</f>
        <v>641228281</v>
      </c>
      <c r="I155" s="26">
        <f t="shared" si="31"/>
        <v>712511429</v>
      </c>
      <c r="J155" s="26">
        <f t="shared" si="31"/>
        <v>650721489</v>
      </c>
      <c r="K155" s="25">
        <f t="shared" si="31"/>
        <v>2004461199</v>
      </c>
      <c r="L155" s="25">
        <f t="shared" si="31"/>
        <v>659926762</v>
      </c>
      <c r="M155" s="26">
        <f t="shared" si="31"/>
        <v>676355189</v>
      </c>
      <c r="N155" s="26">
        <f t="shared" si="31"/>
        <v>732181410</v>
      </c>
      <c r="O155" s="25">
        <f t="shared" si="31"/>
        <v>2068463361</v>
      </c>
      <c r="P155" s="25">
        <f t="shared" si="31"/>
        <v>0</v>
      </c>
      <c r="Q155" s="26">
        <f t="shared" si="31"/>
        <v>0</v>
      </c>
      <c r="R155" s="26">
        <f t="shared" si="31"/>
        <v>0</v>
      </c>
      <c r="S155" s="25">
        <f t="shared" si="31"/>
        <v>0</v>
      </c>
      <c r="T155" s="25">
        <f t="shared" si="31"/>
        <v>0</v>
      </c>
      <c r="U155" s="26">
        <f t="shared" si="31"/>
        <v>0</v>
      </c>
      <c r="V155" s="26">
        <f t="shared" si="31"/>
        <v>0</v>
      </c>
      <c r="W155" s="36">
        <f t="shared" si="31"/>
        <v>0</v>
      </c>
    </row>
    <row r="156" spans="1:23" ht="13" x14ac:dyDescent="0.3">
      <c r="A156" s="14" t="s">
        <v>20</v>
      </c>
      <c r="B156" s="15" t="s">
        <v>278</v>
      </c>
      <c r="C156" s="16" t="s">
        <v>279</v>
      </c>
      <c r="D156" s="23">
        <v>487943906</v>
      </c>
      <c r="E156" s="24">
        <v>487943906</v>
      </c>
      <c r="F156" s="24">
        <v>238692175</v>
      </c>
      <c r="G156" s="31">
        <f t="shared" si="27"/>
        <v>0.48917953901037142</v>
      </c>
      <c r="H156" s="23">
        <v>28207414</v>
      </c>
      <c r="I156" s="24">
        <v>31634754</v>
      </c>
      <c r="J156" s="24">
        <v>46898463</v>
      </c>
      <c r="K156" s="23">
        <v>106740631</v>
      </c>
      <c r="L156" s="23">
        <v>36284293</v>
      </c>
      <c r="M156" s="24">
        <v>36481879</v>
      </c>
      <c r="N156" s="24">
        <v>59185372</v>
      </c>
      <c r="O156" s="23">
        <v>131951544</v>
      </c>
      <c r="P156" s="23">
        <v>0</v>
      </c>
      <c r="Q156" s="24">
        <v>0</v>
      </c>
      <c r="R156" s="24">
        <v>0</v>
      </c>
      <c r="S156" s="23">
        <v>0</v>
      </c>
      <c r="T156" s="23">
        <v>0</v>
      </c>
      <c r="U156" s="24">
        <v>0</v>
      </c>
      <c r="V156" s="24">
        <v>0</v>
      </c>
      <c r="W156" s="35">
        <v>0</v>
      </c>
    </row>
    <row r="157" spans="1:23" ht="13" x14ac:dyDescent="0.3">
      <c r="A157" s="14" t="s">
        <v>20</v>
      </c>
      <c r="B157" s="15" t="s">
        <v>280</v>
      </c>
      <c r="C157" s="16" t="s">
        <v>281</v>
      </c>
      <c r="D157" s="23">
        <v>3011642187</v>
      </c>
      <c r="E157" s="24">
        <v>3011642187</v>
      </c>
      <c r="F157" s="24">
        <v>1396525987</v>
      </c>
      <c r="G157" s="31">
        <f t="shared" si="27"/>
        <v>0.46370913285390236</v>
      </c>
      <c r="H157" s="23">
        <v>92886762</v>
      </c>
      <c r="I157" s="24">
        <v>285283941</v>
      </c>
      <c r="J157" s="24">
        <v>282277622</v>
      </c>
      <c r="K157" s="23">
        <v>660448325</v>
      </c>
      <c r="L157" s="23">
        <v>248432510</v>
      </c>
      <c r="M157" s="24">
        <v>248805650</v>
      </c>
      <c r="N157" s="24">
        <v>238839502</v>
      </c>
      <c r="O157" s="23">
        <v>736077662</v>
      </c>
      <c r="P157" s="23">
        <v>0</v>
      </c>
      <c r="Q157" s="24">
        <v>0</v>
      </c>
      <c r="R157" s="24">
        <v>0</v>
      </c>
      <c r="S157" s="23">
        <v>0</v>
      </c>
      <c r="T157" s="23">
        <v>0</v>
      </c>
      <c r="U157" s="24">
        <v>0</v>
      </c>
      <c r="V157" s="24">
        <v>0</v>
      </c>
      <c r="W157" s="35">
        <v>0</v>
      </c>
    </row>
    <row r="158" spans="1:23" ht="13" x14ac:dyDescent="0.3">
      <c r="A158" s="14" t="s">
        <v>20</v>
      </c>
      <c r="B158" s="15" t="s">
        <v>282</v>
      </c>
      <c r="C158" s="16" t="s">
        <v>283</v>
      </c>
      <c r="D158" s="23">
        <v>250264190</v>
      </c>
      <c r="E158" s="24">
        <v>250264190</v>
      </c>
      <c r="F158" s="24">
        <v>134991675</v>
      </c>
      <c r="G158" s="31">
        <f t="shared" si="27"/>
        <v>0.53939668715688005</v>
      </c>
      <c r="H158" s="23">
        <v>21136730</v>
      </c>
      <c r="I158" s="24">
        <v>23119003</v>
      </c>
      <c r="J158" s="24">
        <v>19166012</v>
      </c>
      <c r="K158" s="23">
        <v>63421745</v>
      </c>
      <c r="L158" s="23">
        <v>23626193</v>
      </c>
      <c r="M158" s="24">
        <v>25986629</v>
      </c>
      <c r="N158" s="24">
        <v>21957108</v>
      </c>
      <c r="O158" s="23">
        <v>71569930</v>
      </c>
      <c r="P158" s="23">
        <v>0</v>
      </c>
      <c r="Q158" s="24">
        <v>0</v>
      </c>
      <c r="R158" s="24">
        <v>0</v>
      </c>
      <c r="S158" s="23">
        <v>0</v>
      </c>
      <c r="T158" s="23">
        <v>0</v>
      </c>
      <c r="U158" s="24">
        <v>0</v>
      </c>
      <c r="V158" s="24">
        <v>0</v>
      </c>
      <c r="W158" s="35">
        <v>0</v>
      </c>
    </row>
    <row r="159" spans="1:23" ht="13" x14ac:dyDescent="0.3">
      <c r="A159" s="14" t="s">
        <v>20</v>
      </c>
      <c r="B159" s="15" t="s">
        <v>284</v>
      </c>
      <c r="C159" s="16" t="s">
        <v>285</v>
      </c>
      <c r="D159" s="23">
        <v>179047114</v>
      </c>
      <c r="E159" s="24">
        <v>179047114</v>
      </c>
      <c r="F159" s="24">
        <v>85556241</v>
      </c>
      <c r="G159" s="31">
        <f t="shared" si="27"/>
        <v>0.47784205558320253</v>
      </c>
      <c r="H159" s="23">
        <v>12078501</v>
      </c>
      <c r="I159" s="24">
        <v>12418384</v>
      </c>
      <c r="J159" s="24">
        <v>13398318</v>
      </c>
      <c r="K159" s="23">
        <v>37895203</v>
      </c>
      <c r="L159" s="23">
        <v>16476059</v>
      </c>
      <c r="M159" s="24">
        <v>13655981</v>
      </c>
      <c r="N159" s="24">
        <v>17528998</v>
      </c>
      <c r="O159" s="23">
        <v>47661038</v>
      </c>
      <c r="P159" s="23">
        <v>0</v>
      </c>
      <c r="Q159" s="24">
        <v>0</v>
      </c>
      <c r="R159" s="24">
        <v>0</v>
      </c>
      <c r="S159" s="23">
        <v>0</v>
      </c>
      <c r="T159" s="23">
        <v>0</v>
      </c>
      <c r="U159" s="24">
        <v>0</v>
      </c>
      <c r="V159" s="24">
        <v>0</v>
      </c>
      <c r="W159" s="35">
        <v>0</v>
      </c>
    </row>
    <row r="160" spans="1:23" ht="13" x14ac:dyDescent="0.3">
      <c r="A160" s="14" t="s">
        <v>35</v>
      </c>
      <c r="B160" s="15" t="s">
        <v>286</v>
      </c>
      <c r="C160" s="16" t="s">
        <v>287</v>
      </c>
      <c r="D160" s="23">
        <v>1618139668</v>
      </c>
      <c r="E160" s="24">
        <v>1618139668</v>
      </c>
      <c r="F160" s="24">
        <v>575098520</v>
      </c>
      <c r="G160" s="31">
        <f t="shared" si="27"/>
        <v>0.35540721939708358</v>
      </c>
      <c r="H160" s="23">
        <v>81711658</v>
      </c>
      <c r="I160" s="24">
        <v>128114489</v>
      </c>
      <c r="J160" s="24">
        <v>78517553</v>
      </c>
      <c r="K160" s="23">
        <v>288343700</v>
      </c>
      <c r="L160" s="23">
        <v>100644239</v>
      </c>
      <c r="M160" s="24">
        <v>89113450</v>
      </c>
      <c r="N160" s="24">
        <v>96997131</v>
      </c>
      <c r="O160" s="23">
        <v>286754820</v>
      </c>
      <c r="P160" s="23">
        <v>0</v>
      </c>
      <c r="Q160" s="24">
        <v>0</v>
      </c>
      <c r="R160" s="24">
        <v>0</v>
      </c>
      <c r="S160" s="23">
        <v>0</v>
      </c>
      <c r="T160" s="23">
        <v>0</v>
      </c>
      <c r="U160" s="24">
        <v>0</v>
      </c>
      <c r="V160" s="24">
        <v>0</v>
      </c>
      <c r="W160" s="35">
        <v>0</v>
      </c>
    </row>
    <row r="161" spans="1:23" ht="14" x14ac:dyDescent="0.3">
      <c r="A161" s="17" t="s">
        <v>0</v>
      </c>
      <c r="B161" s="18" t="s">
        <v>288</v>
      </c>
      <c r="C161" s="19" t="s">
        <v>0</v>
      </c>
      <c r="D161" s="25">
        <f>SUM(D156:D160)</f>
        <v>5547037065</v>
      </c>
      <c r="E161" s="26">
        <f>SUM(E156:E160)</f>
        <v>5547037065</v>
      </c>
      <c r="F161" s="26">
        <f>SUM(F156:F160)</f>
        <v>2430864598</v>
      </c>
      <c r="G161" s="32">
        <f t="shared" si="27"/>
        <v>0.43822757438163973</v>
      </c>
      <c r="H161" s="25">
        <f t="shared" ref="H161:W161" si="32">SUM(H156:H160)</f>
        <v>236021065</v>
      </c>
      <c r="I161" s="26">
        <f t="shared" si="32"/>
        <v>480570571</v>
      </c>
      <c r="J161" s="26">
        <f t="shared" si="32"/>
        <v>440257968</v>
      </c>
      <c r="K161" s="25">
        <f t="shared" si="32"/>
        <v>1156849604</v>
      </c>
      <c r="L161" s="25">
        <f t="shared" si="32"/>
        <v>425463294</v>
      </c>
      <c r="M161" s="26">
        <f t="shared" si="32"/>
        <v>414043589</v>
      </c>
      <c r="N161" s="26">
        <f t="shared" si="32"/>
        <v>434508111</v>
      </c>
      <c r="O161" s="25">
        <f t="shared" si="32"/>
        <v>1274014994</v>
      </c>
      <c r="P161" s="25">
        <f t="shared" si="32"/>
        <v>0</v>
      </c>
      <c r="Q161" s="26">
        <f t="shared" si="32"/>
        <v>0</v>
      </c>
      <c r="R161" s="26">
        <f t="shared" si="32"/>
        <v>0</v>
      </c>
      <c r="S161" s="25">
        <f t="shared" si="32"/>
        <v>0</v>
      </c>
      <c r="T161" s="25">
        <f t="shared" si="32"/>
        <v>0</v>
      </c>
      <c r="U161" s="26">
        <f t="shared" si="32"/>
        <v>0</v>
      </c>
      <c r="V161" s="26">
        <f t="shared" si="32"/>
        <v>0</v>
      </c>
      <c r="W161" s="36">
        <f t="shared" si="32"/>
        <v>0</v>
      </c>
    </row>
    <row r="162" spans="1:23" ht="13" x14ac:dyDescent="0.3">
      <c r="A162" s="14" t="s">
        <v>20</v>
      </c>
      <c r="B162" s="15" t="s">
        <v>289</v>
      </c>
      <c r="C162" s="16" t="s">
        <v>290</v>
      </c>
      <c r="D162" s="23">
        <v>529183918</v>
      </c>
      <c r="E162" s="24">
        <v>529183918</v>
      </c>
      <c r="F162" s="24">
        <v>304031574</v>
      </c>
      <c r="G162" s="31">
        <f t="shared" si="27"/>
        <v>0.57452912618557694</v>
      </c>
      <c r="H162" s="23">
        <v>27252295</v>
      </c>
      <c r="I162" s="24">
        <v>58047303</v>
      </c>
      <c r="J162" s="24">
        <v>79420303</v>
      </c>
      <c r="K162" s="23">
        <v>164719901</v>
      </c>
      <c r="L162" s="23">
        <v>44976030</v>
      </c>
      <c r="M162" s="24">
        <v>31670054</v>
      </c>
      <c r="N162" s="24">
        <v>62665589</v>
      </c>
      <c r="O162" s="23">
        <v>139311673</v>
      </c>
      <c r="P162" s="23">
        <v>0</v>
      </c>
      <c r="Q162" s="24">
        <v>0</v>
      </c>
      <c r="R162" s="24">
        <v>0</v>
      </c>
      <c r="S162" s="23">
        <v>0</v>
      </c>
      <c r="T162" s="23">
        <v>0</v>
      </c>
      <c r="U162" s="24">
        <v>0</v>
      </c>
      <c r="V162" s="24">
        <v>0</v>
      </c>
      <c r="W162" s="35">
        <v>0</v>
      </c>
    </row>
    <row r="163" spans="1:23" ht="13" x14ac:dyDescent="0.3">
      <c r="A163" s="14" t="s">
        <v>20</v>
      </c>
      <c r="B163" s="15" t="s">
        <v>291</v>
      </c>
      <c r="C163" s="16" t="s">
        <v>292</v>
      </c>
      <c r="D163" s="23">
        <v>309978608</v>
      </c>
      <c r="E163" s="24">
        <v>309978608</v>
      </c>
      <c r="F163" s="24">
        <v>121286396</v>
      </c>
      <c r="G163" s="31">
        <f t="shared" si="27"/>
        <v>0.39127343910132018</v>
      </c>
      <c r="H163" s="23">
        <v>17200113</v>
      </c>
      <c r="I163" s="24">
        <v>17419628</v>
      </c>
      <c r="J163" s="24">
        <v>19602548</v>
      </c>
      <c r="K163" s="23">
        <v>54222289</v>
      </c>
      <c r="L163" s="23">
        <v>20720230</v>
      </c>
      <c r="M163" s="24">
        <v>22858335</v>
      </c>
      <c r="N163" s="24">
        <v>23485542</v>
      </c>
      <c r="O163" s="23">
        <v>67064107</v>
      </c>
      <c r="P163" s="23">
        <v>0</v>
      </c>
      <c r="Q163" s="24">
        <v>0</v>
      </c>
      <c r="R163" s="24">
        <v>0</v>
      </c>
      <c r="S163" s="23">
        <v>0</v>
      </c>
      <c r="T163" s="23">
        <v>0</v>
      </c>
      <c r="U163" s="24">
        <v>0</v>
      </c>
      <c r="V163" s="24">
        <v>0</v>
      </c>
      <c r="W163" s="35">
        <v>0</v>
      </c>
    </row>
    <row r="164" spans="1:23" ht="13" x14ac:dyDescent="0.3">
      <c r="A164" s="14" t="s">
        <v>20</v>
      </c>
      <c r="B164" s="15" t="s">
        <v>293</v>
      </c>
      <c r="C164" s="16" t="s">
        <v>294</v>
      </c>
      <c r="D164" s="23">
        <v>351922235</v>
      </c>
      <c r="E164" s="24">
        <v>351922235</v>
      </c>
      <c r="F164" s="24">
        <v>168691977</v>
      </c>
      <c r="G164" s="31">
        <f t="shared" si="27"/>
        <v>0.4793444693825612</v>
      </c>
      <c r="H164" s="23">
        <v>29104435</v>
      </c>
      <c r="I164" s="24">
        <v>26732718</v>
      </c>
      <c r="J164" s="24">
        <v>25864257</v>
      </c>
      <c r="K164" s="23">
        <v>81701410</v>
      </c>
      <c r="L164" s="23">
        <v>30088653</v>
      </c>
      <c r="M164" s="24">
        <v>26631611</v>
      </c>
      <c r="N164" s="24">
        <v>30270303</v>
      </c>
      <c r="O164" s="23">
        <v>86990567</v>
      </c>
      <c r="P164" s="23">
        <v>0</v>
      </c>
      <c r="Q164" s="24">
        <v>0</v>
      </c>
      <c r="R164" s="24">
        <v>0</v>
      </c>
      <c r="S164" s="23">
        <v>0</v>
      </c>
      <c r="T164" s="23">
        <v>0</v>
      </c>
      <c r="U164" s="24">
        <v>0</v>
      </c>
      <c r="V164" s="24">
        <v>0</v>
      </c>
      <c r="W164" s="35">
        <v>0</v>
      </c>
    </row>
    <row r="165" spans="1:23" ht="13" x14ac:dyDescent="0.3">
      <c r="A165" s="14" t="s">
        <v>20</v>
      </c>
      <c r="B165" s="15" t="s">
        <v>295</v>
      </c>
      <c r="C165" s="16" t="s">
        <v>296</v>
      </c>
      <c r="D165" s="23">
        <v>297684367</v>
      </c>
      <c r="E165" s="24">
        <v>297684367</v>
      </c>
      <c r="F165" s="24">
        <v>133393122</v>
      </c>
      <c r="G165" s="31">
        <f t="shared" si="27"/>
        <v>0.44810254345670764</v>
      </c>
      <c r="H165" s="23">
        <v>15660253</v>
      </c>
      <c r="I165" s="24">
        <v>30262669</v>
      </c>
      <c r="J165" s="24">
        <v>14283193</v>
      </c>
      <c r="K165" s="23">
        <v>60206115</v>
      </c>
      <c r="L165" s="23">
        <v>22539475</v>
      </c>
      <c r="M165" s="24">
        <v>22400781</v>
      </c>
      <c r="N165" s="24">
        <v>28246751</v>
      </c>
      <c r="O165" s="23">
        <v>73187007</v>
      </c>
      <c r="P165" s="23">
        <v>0</v>
      </c>
      <c r="Q165" s="24">
        <v>0</v>
      </c>
      <c r="R165" s="24">
        <v>0</v>
      </c>
      <c r="S165" s="23">
        <v>0</v>
      </c>
      <c r="T165" s="23">
        <v>0</v>
      </c>
      <c r="U165" s="24">
        <v>0</v>
      </c>
      <c r="V165" s="24">
        <v>0</v>
      </c>
      <c r="W165" s="35">
        <v>0</v>
      </c>
    </row>
    <row r="166" spans="1:23" ht="13" x14ac:dyDescent="0.3">
      <c r="A166" s="14" t="s">
        <v>35</v>
      </c>
      <c r="B166" s="15" t="s">
        <v>297</v>
      </c>
      <c r="C166" s="16" t="s">
        <v>298</v>
      </c>
      <c r="D166" s="23">
        <v>819174311</v>
      </c>
      <c r="E166" s="24">
        <v>819174311</v>
      </c>
      <c r="F166" s="24">
        <v>326313349</v>
      </c>
      <c r="G166" s="31">
        <f t="shared" si="27"/>
        <v>0.3983442163874204</v>
      </c>
      <c r="H166" s="23">
        <v>42521963</v>
      </c>
      <c r="I166" s="24">
        <v>45394875</v>
      </c>
      <c r="J166" s="24">
        <v>53460497</v>
      </c>
      <c r="K166" s="23">
        <v>141377335</v>
      </c>
      <c r="L166" s="23">
        <v>67200024</v>
      </c>
      <c r="M166" s="24">
        <v>53568458</v>
      </c>
      <c r="N166" s="24">
        <v>64167532</v>
      </c>
      <c r="O166" s="23">
        <v>184936014</v>
      </c>
      <c r="P166" s="23">
        <v>0</v>
      </c>
      <c r="Q166" s="24">
        <v>0</v>
      </c>
      <c r="R166" s="24">
        <v>0</v>
      </c>
      <c r="S166" s="23">
        <v>0</v>
      </c>
      <c r="T166" s="23">
        <v>0</v>
      </c>
      <c r="U166" s="24">
        <v>0</v>
      </c>
      <c r="V166" s="24">
        <v>0</v>
      </c>
      <c r="W166" s="35">
        <v>0</v>
      </c>
    </row>
    <row r="167" spans="1:23" ht="14" x14ac:dyDescent="0.3">
      <c r="A167" s="17" t="s">
        <v>0</v>
      </c>
      <c r="B167" s="18" t="s">
        <v>299</v>
      </c>
      <c r="C167" s="19" t="s">
        <v>0</v>
      </c>
      <c r="D167" s="25">
        <f>SUM(D162:D166)</f>
        <v>2307943439</v>
      </c>
      <c r="E167" s="26">
        <f>SUM(E162:E166)</f>
        <v>2307943439</v>
      </c>
      <c r="F167" s="26">
        <f>SUM(F162:F166)</f>
        <v>1053716418</v>
      </c>
      <c r="G167" s="32">
        <f t="shared" si="27"/>
        <v>0.4565607632293453</v>
      </c>
      <c r="H167" s="25">
        <f t="shared" ref="H167:W167" si="33">SUM(H162:H166)</f>
        <v>131739059</v>
      </c>
      <c r="I167" s="26">
        <f t="shared" si="33"/>
        <v>177857193</v>
      </c>
      <c r="J167" s="26">
        <f t="shared" si="33"/>
        <v>192630798</v>
      </c>
      <c r="K167" s="25">
        <f t="shared" si="33"/>
        <v>502227050</v>
      </c>
      <c r="L167" s="25">
        <f t="shared" si="33"/>
        <v>185524412</v>
      </c>
      <c r="M167" s="26">
        <f t="shared" si="33"/>
        <v>157129239</v>
      </c>
      <c r="N167" s="26">
        <f t="shared" si="33"/>
        <v>208835717</v>
      </c>
      <c r="O167" s="25">
        <f t="shared" si="33"/>
        <v>551489368</v>
      </c>
      <c r="P167" s="25">
        <f t="shared" si="33"/>
        <v>0</v>
      </c>
      <c r="Q167" s="26">
        <f t="shared" si="33"/>
        <v>0</v>
      </c>
      <c r="R167" s="26">
        <f t="shared" si="33"/>
        <v>0</v>
      </c>
      <c r="S167" s="25">
        <f t="shared" si="33"/>
        <v>0</v>
      </c>
      <c r="T167" s="25">
        <f t="shared" si="33"/>
        <v>0</v>
      </c>
      <c r="U167" s="26">
        <f t="shared" si="33"/>
        <v>0</v>
      </c>
      <c r="V167" s="26">
        <f t="shared" si="33"/>
        <v>0</v>
      </c>
      <c r="W167" s="36">
        <f t="shared" si="33"/>
        <v>0</v>
      </c>
    </row>
    <row r="168" spans="1:23" ht="14" x14ac:dyDescent="0.3">
      <c r="A168" s="17" t="s">
        <v>0</v>
      </c>
      <c r="B168" s="18" t="s">
        <v>300</v>
      </c>
      <c r="C168" s="19" t="s">
        <v>0</v>
      </c>
      <c r="D168" s="25">
        <f>SUM(D103,D105:D109,D111:D118,D120:D123,D125:D129,D131:D134,D136:D141,D143:D147,D149:D154,D156:D160,D162:D166)</f>
        <v>105707505779</v>
      </c>
      <c r="E168" s="26">
        <f>SUM(E103,E105:E109,E111:E118,E120:E123,E125:E129,E131:E134,E136:E141,E143:E147,E149:E154,E156:E160,E162:E166)</f>
        <v>105692886593</v>
      </c>
      <c r="F168" s="26">
        <f>SUM(F103,F105:F109,F111:F118,F120:F123,F125:F129,F131:F134,F136:F141,F143:F147,F149:F154,F156:F160,F162:F166)</f>
        <v>51008159619</v>
      </c>
      <c r="G168" s="32">
        <f t="shared" si="27"/>
        <v>0.48254056552655272</v>
      </c>
      <c r="H168" s="25">
        <f t="shared" ref="H168:W168" si="34">SUM(H103,H105:H109,H111:H118,H120:H123,H125:H129,H131:H134,H136:H141,H143:H147,H149:H154,H156:H160,H162:H166)</f>
        <v>8675138209</v>
      </c>
      <c r="I168" s="26">
        <f t="shared" si="34"/>
        <v>8611976817</v>
      </c>
      <c r="J168" s="26">
        <f t="shared" si="34"/>
        <v>8230856436</v>
      </c>
      <c r="K168" s="25">
        <f t="shared" si="34"/>
        <v>25517971462</v>
      </c>
      <c r="L168" s="25">
        <f t="shared" si="34"/>
        <v>8075248976</v>
      </c>
      <c r="M168" s="26">
        <f t="shared" si="34"/>
        <v>8554581224</v>
      </c>
      <c r="N168" s="26">
        <f t="shared" si="34"/>
        <v>8860357957</v>
      </c>
      <c r="O168" s="25">
        <f t="shared" si="34"/>
        <v>25490188157</v>
      </c>
      <c r="P168" s="25">
        <f t="shared" si="34"/>
        <v>0</v>
      </c>
      <c r="Q168" s="26">
        <f t="shared" si="34"/>
        <v>0</v>
      </c>
      <c r="R168" s="26">
        <f t="shared" si="34"/>
        <v>0</v>
      </c>
      <c r="S168" s="25">
        <f t="shared" si="34"/>
        <v>0</v>
      </c>
      <c r="T168" s="25">
        <f t="shared" si="34"/>
        <v>0</v>
      </c>
      <c r="U168" s="26">
        <f t="shared" si="34"/>
        <v>0</v>
      </c>
      <c r="V168" s="26">
        <f t="shared" si="34"/>
        <v>0</v>
      </c>
      <c r="W168" s="36">
        <f t="shared" si="34"/>
        <v>0</v>
      </c>
    </row>
    <row r="169" spans="1:23" ht="14.5" customHeight="1" x14ac:dyDescent="0.3">
      <c r="A169" s="10"/>
      <c r="B169" s="11" t="s">
        <v>606</v>
      </c>
      <c r="D169" s="27"/>
      <c r="E169" s="28"/>
      <c r="F169" s="28"/>
      <c r="G169" s="33"/>
      <c r="H169" s="27"/>
      <c r="I169" s="28"/>
      <c r="J169" s="28"/>
      <c r="K169" s="27"/>
      <c r="L169" s="27"/>
      <c r="M169" s="28"/>
      <c r="N169" s="28"/>
      <c r="O169" s="27"/>
      <c r="P169" s="27"/>
      <c r="Q169" s="28"/>
      <c r="R169" s="28"/>
      <c r="S169" s="27"/>
      <c r="T169" s="27"/>
      <c r="U169" s="28"/>
      <c r="V169" s="28"/>
      <c r="W169" s="37"/>
    </row>
    <row r="170" spans="1:23" ht="14.5" customHeight="1" x14ac:dyDescent="0.3">
      <c r="A170" s="13" t="s">
        <v>0</v>
      </c>
      <c r="B170" s="11" t="s">
        <v>301</v>
      </c>
      <c r="D170" s="27"/>
      <c r="E170" s="28"/>
      <c r="F170" s="28"/>
      <c r="G170" s="33"/>
      <c r="H170" s="27"/>
      <c r="I170" s="28"/>
      <c r="J170" s="28"/>
      <c r="K170" s="27"/>
      <c r="L170" s="27"/>
      <c r="M170" s="28"/>
      <c r="N170" s="28"/>
      <c r="O170" s="27"/>
      <c r="P170" s="27"/>
      <c r="Q170" s="28"/>
      <c r="R170" s="28"/>
      <c r="S170" s="27"/>
      <c r="T170" s="27"/>
      <c r="U170" s="28"/>
      <c r="V170" s="28"/>
      <c r="W170" s="37"/>
    </row>
    <row r="171" spans="1:23" ht="13" x14ac:dyDescent="0.3">
      <c r="A171" s="14" t="s">
        <v>20</v>
      </c>
      <c r="B171" s="15" t="s">
        <v>302</v>
      </c>
      <c r="C171" s="16" t="s">
        <v>303</v>
      </c>
      <c r="D171" s="23">
        <v>749896950</v>
      </c>
      <c r="E171" s="24">
        <v>749896950</v>
      </c>
      <c r="F171" s="24">
        <v>284606277</v>
      </c>
      <c r="G171" s="31">
        <f t="shared" ref="G171:G203" si="35">IF(($D171     =0),0,($F171     /$D171     ))</f>
        <v>0.37952718303494898</v>
      </c>
      <c r="H171" s="23">
        <v>23847961</v>
      </c>
      <c r="I171" s="24">
        <v>38704521</v>
      </c>
      <c r="J171" s="24">
        <v>53808749</v>
      </c>
      <c r="K171" s="23">
        <v>116361231</v>
      </c>
      <c r="L171" s="23">
        <v>46098468</v>
      </c>
      <c r="M171" s="24">
        <v>56409778</v>
      </c>
      <c r="N171" s="24">
        <v>65736800</v>
      </c>
      <c r="O171" s="23">
        <v>168245046</v>
      </c>
      <c r="P171" s="23">
        <v>0</v>
      </c>
      <c r="Q171" s="24">
        <v>0</v>
      </c>
      <c r="R171" s="24">
        <v>0</v>
      </c>
      <c r="S171" s="23">
        <v>0</v>
      </c>
      <c r="T171" s="23">
        <v>0</v>
      </c>
      <c r="U171" s="24">
        <v>0</v>
      </c>
      <c r="V171" s="24">
        <v>0</v>
      </c>
      <c r="W171" s="35">
        <v>0</v>
      </c>
    </row>
    <row r="172" spans="1:23" ht="13" x14ac:dyDescent="0.3">
      <c r="A172" s="14" t="s">
        <v>20</v>
      </c>
      <c r="B172" s="15" t="s">
        <v>304</v>
      </c>
      <c r="C172" s="16" t="s">
        <v>305</v>
      </c>
      <c r="D172" s="23">
        <v>497384748</v>
      </c>
      <c r="E172" s="24">
        <v>497384748</v>
      </c>
      <c r="F172" s="24">
        <v>255327915</v>
      </c>
      <c r="G172" s="31">
        <f t="shared" si="35"/>
        <v>0.51334086142906821</v>
      </c>
      <c r="H172" s="23">
        <v>42468493</v>
      </c>
      <c r="I172" s="24">
        <v>31500910</v>
      </c>
      <c r="J172" s="24">
        <v>57491928</v>
      </c>
      <c r="K172" s="23">
        <v>131461331</v>
      </c>
      <c r="L172" s="23">
        <v>41329239</v>
      </c>
      <c r="M172" s="24">
        <v>30808685</v>
      </c>
      <c r="N172" s="24">
        <v>51728660</v>
      </c>
      <c r="O172" s="23">
        <v>123866584</v>
      </c>
      <c r="P172" s="23">
        <v>0</v>
      </c>
      <c r="Q172" s="24">
        <v>0</v>
      </c>
      <c r="R172" s="24">
        <v>0</v>
      </c>
      <c r="S172" s="23">
        <v>0</v>
      </c>
      <c r="T172" s="23">
        <v>0</v>
      </c>
      <c r="U172" s="24">
        <v>0</v>
      </c>
      <c r="V172" s="24">
        <v>0</v>
      </c>
      <c r="W172" s="35">
        <v>0</v>
      </c>
    </row>
    <row r="173" spans="1:23" ht="13" x14ac:dyDescent="0.3">
      <c r="A173" s="14" t="s">
        <v>20</v>
      </c>
      <c r="B173" s="15" t="s">
        <v>306</v>
      </c>
      <c r="C173" s="16" t="s">
        <v>307</v>
      </c>
      <c r="D173" s="23">
        <v>1992330156</v>
      </c>
      <c r="E173" s="24">
        <v>1992330156</v>
      </c>
      <c r="F173" s="24">
        <v>922998560</v>
      </c>
      <c r="G173" s="31">
        <f t="shared" si="35"/>
        <v>0.46327590696770038</v>
      </c>
      <c r="H173" s="23">
        <v>67515701</v>
      </c>
      <c r="I173" s="24">
        <v>158469948</v>
      </c>
      <c r="J173" s="24">
        <v>159625059</v>
      </c>
      <c r="K173" s="23">
        <v>385610708</v>
      </c>
      <c r="L173" s="23">
        <v>152572756</v>
      </c>
      <c r="M173" s="24">
        <v>185668964</v>
      </c>
      <c r="N173" s="24">
        <v>199146132</v>
      </c>
      <c r="O173" s="23">
        <v>537387852</v>
      </c>
      <c r="P173" s="23">
        <v>0</v>
      </c>
      <c r="Q173" s="24">
        <v>0</v>
      </c>
      <c r="R173" s="24">
        <v>0</v>
      </c>
      <c r="S173" s="23">
        <v>0</v>
      </c>
      <c r="T173" s="23">
        <v>0</v>
      </c>
      <c r="U173" s="24">
        <v>0</v>
      </c>
      <c r="V173" s="24">
        <v>0</v>
      </c>
      <c r="W173" s="35">
        <v>0</v>
      </c>
    </row>
    <row r="174" spans="1:23" ht="13" x14ac:dyDescent="0.3">
      <c r="A174" s="14" t="s">
        <v>20</v>
      </c>
      <c r="B174" s="15" t="s">
        <v>308</v>
      </c>
      <c r="C174" s="16" t="s">
        <v>309</v>
      </c>
      <c r="D174" s="23">
        <v>795145514</v>
      </c>
      <c r="E174" s="24">
        <v>795145514</v>
      </c>
      <c r="F174" s="24">
        <v>285408578</v>
      </c>
      <c r="G174" s="31">
        <f t="shared" si="35"/>
        <v>0.35893880173484827</v>
      </c>
      <c r="H174" s="23">
        <v>42229567</v>
      </c>
      <c r="I174" s="24">
        <v>52830126</v>
      </c>
      <c r="J174" s="24">
        <v>49450160</v>
      </c>
      <c r="K174" s="23">
        <v>144509853</v>
      </c>
      <c r="L174" s="23">
        <v>54203016</v>
      </c>
      <c r="M174" s="24">
        <v>45029214</v>
      </c>
      <c r="N174" s="24">
        <v>41666495</v>
      </c>
      <c r="O174" s="23">
        <v>140898725</v>
      </c>
      <c r="P174" s="23">
        <v>0</v>
      </c>
      <c r="Q174" s="24">
        <v>0</v>
      </c>
      <c r="R174" s="24">
        <v>0</v>
      </c>
      <c r="S174" s="23">
        <v>0</v>
      </c>
      <c r="T174" s="23">
        <v>0</v>
      </c>
      <c r="U174" s="24">
        <v>0</v>
      </c>
      <c r="V174" s="24">
        <v>0</v>
      </c>
      <c r="W174" s="35">
        <v>0</v>
      </c>
    </row>
    <row r="175" spans="1:23" ht="13" x14ac:dyDescent="0.3">
      <c r="A175" s="14" t="s">
        <v>20</v>
      </c>
      <c r="B175" s="15" t="s">
        <v>310</v>
      </c>
      <c r="C175" s="16" t="s">
        <v>311</v>
      </c>
      <c r="D175" s="23">
        <v>387552446</v>
      </c>
      <c r="E175" s="24">
        <v>388177403</v>
      </c>
      <c r="F175" s="24">
        <v>187624755</v>
      </c>
      <c r="G175" s="31">
        <f t="shared" si="35"/>
        <v>0.48412739214139805</v>
      </c>
      <c r="H175" s="23">
        <v>22540093</v>
      </c>
      <c r="I175" s="24">
        <v>25402679</v>
      </c>
      <c r="J175" s="24">
        <v>21247058</v>
      </c>
      <c r="K175" s="23">
        <v>69189830</v>
      </c>
      <c r="L175" s="23">
        <v>22983597</v>
      </c>
      <c r="M175" s="24">
        <v>41214215</v>
      </c>
      <c r="N175" s="24">
        <v>54237113</v>
      </c>
      <c r="O175" s="23">
        <v>118434925</v>
      </c>
      <c r="P175" s="23">
        <v>0</v>
      </c>
      <c r="Q175" s="24">
        <v>0</v>
      </c>
      <c r="R175" s="24">
        <v>0</v>
      </c>
      <c r="S175" s="23">
        <v>0</v>
      </c>
      <c r="T175" s="23">
        <v>0</v>
      </c>
      <c r="U175" s="24">
        <v>0</v>
      </c>
      <c r="V175" s="24">
        <v>0</v>
      </c>
      <c r="W175" s="35">
        <v>0</v>
      </c>
    </row>
    <row r="176" spans="1:23" ht="13" x14ac:dyDescent="0.3">
      <c r="A176" s="14" t="s">
        <v>35</v>
      </c>
      <c r="B176" s="15" t="s">
        <v>312</v>
      </c>
      <c r="C176" s="16" t="s">
        <v>313</v>
      </c>
      <c r="D176" s="23">
        <v>1868269292</v>
      </c>
      <c r="E176" s="24">
        <v>1868269292</v>
      </c>
      <c r="F176" s="24">
        <v>847039120</v>
      </c>
      <c r="G176" s="31">
        <f t="shared" si="35"/>
        <v>0.45338170660249766</v>
      </c>
      <c r="H176" s="23">
        <v>99310024</v>
      </c>
      <c r="I176" s="24">
        <v>141890555</v>
      </c>
      <c r="J176" s="24">
        <v>164698735</v>
      </c>
      <c r="K176" s="23">
        <v>405899314</v>
      </c>
      <c r="L176" s="23">
        <v>148433004</v>
      </c>
      <c r="M176" s="24">
        <v>142291261</v>
      </c>
      <c r="N176" s="24">
        <v>150415541</v>
      </c>
      <c r="O176" s="23">
        <v>441139806</v>
      </c>
      <c r="P176" s="23">
        <v>0</v>
      </c>
      <c r="Q176" s="24">
        <v>0</v>
      </c>
      <c r="R176" s="24">
        <v>0</v>
      </c>
      <c r="S176" s="23">
        <v>0</v>
      </c>
      <c r="T176" s="23">
        <v>0</v>
      </c>
      <c r="U176" s="24">
        <v>0</v>
      </c>
      <c r="V176" s="24">
        <v>0</v>
      </c>
      <c r="W176" s="35">
        <v>0</v>
      </c>
    </row>
    <row r="177" spans="1:23" ht="14" x14ac:dyDescent="0.3">
      <c r="A177" s="17" t="s">
        <v>0</v>
      </c>
      <c r="B177" s="18" t="s">
        <v>314</v>
      </c>
      <c r="C177" s="19" t="s">
        <v>0</v>
      </c>
      <c r="D177" s="25">
        <f>SUM(D171:D176)</f>
        <v>6290579106</v>
      </c>
      <c r="E177" s="26">
        <f>SUM(E171:E176)</f>
        <v>6291204063</v>
      </c>
      <c r="F177" s="26">
        <f>SUM(F171:F176)</f>
        <v>2783005205</v>
      </c>
      <c r="G177" s="32">
        <f t="shared" si="35"/>
        <v>0.44240842664955116</v>
      </c>
      <c r="H177" s="25">
        <f t="shared" ref="H177:W177" si="36">SUM(H171:H176)</f>
        <v>297911839</v>
      </c>
      <c r="I177" s="26">
        <f t="shared" si="36"/>
        <v>448798739</v>
      </c>
      <c r="J177" s="26">
        <f t="shared" si="36"/>
        <v>506321689</v>
      </c>
      <c r="K177" s="25">
        <f t="shared" si="36"/>
        <v>1253032267</v>
      </c>
      <c r="L177" s="25">
        <f t="shared" si="36"/>
        <v>465620080</v>
      </c>
      <c r="M177" s="26">
        <f t="shared" si="36"/>
        <v>501422117</v>
      </c>
      <c r="N177" s="26">
        <f t="shared" si="36"/>
        <v>562930741</v>
      </c>
      <c r="O177" s="25">
        <f t="shared" si="36"/>
        <v>1529972938</v>
      </c>
      <c r="P177" s="25">
        <f t="shared" si="36"/>
        <v>0</v>
      </c>
      <c r="Q177" s="26">
        <f t="shared" si="36"/>
        <v>0</v>
      </c>
      <c r="R177" s="26">
        <f t="shared" si="36"/>
        <v>0</v>
      </c>
      <c r="S177" s="25">
        <f t="shared" si="36"/>
        <v>0</v>
      </c>
      <c r="T177" s="25">
        <f t="shared" si="36"/>
        <v>0</v>
      </c>
      <c r="U177" s="26">
        <f t="shared" si="36"/>
        <v>0</v>
      </c>
      <c r="V177" s="26">
        <f t="shared" si="36"/>
        <v>0</v>
      </c>
      <c r="W177" s="36">
        <f t="shared" si="36"/>
        <v>0</v>
      </c>
    </row>
    <row r="178" spans="1:23" ht="13" x14ac:dyDescent="0.3">
      <c r="A178" s="14" t="s">
        <v>20</v>
      </c>
      <c r="B178" s="15" t="s">
        <v>315</v>
      </c>
      <c r="C178" s="16" t="s">
        <v>316</v>
      </c>
      <c r="D178" s="23">
        <v>662253248</v>
      </c>
      <c r="E178" s="24">
        <v>662253248</v>
      </c>
      <c r="F178" s="24">
        <v>268043041</v>
      </c>
      <c r="G178" s="31">
        <f t="shared" si="35"/>
        <v>0.40474401871110188</v>
      </c>
      <c r="H178" s="23">
        <v>43933053</v>
      </c>
      <c r="I178" s="24">
        <v>47144496</v>
      </c>
      <c r="J178" s="24">
        <v>45904122</v>
      </c>
      <c r="K178" s="23">
        <v>136981671</v>
      </c>
      <c r="L178" s="23">
        <v>42757386</v>
      </c>
      <c r="M178" s="24">
        <v>48594885</v>
      </c>
      <c r="N178" s="24">
        <v>39709099</v>
      </c>
      <c r="O178" s="23">
        <v>131061370</v>
      </c>
      <c r="P178" s="23">
        <v>0</v>
      </c>
      <c r="Q178" s="24">
        <v>0</v>
      </c>
      <c r="R178" s="24">
        <v>0</v>
      </c>
      <c r="S178" s="23">
        <v>0</v>
      </c>
      <c r="T178" s="23">
        <v>0</v>
      </c>
      <c r="U178" s="24">
        <v>0</v>
      </c>
      <c r="V178" s="24">
        <v>0</v>
      </c>
      <c r="W178" s="35">
        <v>0</v>
      </c>
    </row>
    <row r="179" spans="1:23" ht="13" x14ac:dyDescent="0.3">
      <c r="A179" s="14" t="s">
        <v>20</v>
      </c>
      <c r="B179" s="15" t="s">
        <v>317</v>
      </c>
      <c r="C179" s="16" t="s">
        <v>318</v>
      </c>
      <c r="D179" s="23">
        <v>957228353</v>
      </c>
      <c r="E179" s="24">
        <v>957228353</v>
      </c>
      <c r="F179" s="24">
        <v>431578207</v>
      </c>
      <c r="G179" s="31">
        <f t="shared" si="35"/>
        <v>0.45086233148800181</v>
      </c>
      <c r="H179" s="23">
        <v>18758609</v>
      </c>
      <c r="I179" s="24">
        <v>104072257</v>
      </c>
      <c r="J179" s="24">
        <v>80286215</v>
      </c>
      <c r="K179" s="23">
        <v>203117081</v>
      </c>
      <c r="L179" s="23">
        <v>72985681</v>
      </c>
      <c r="M179" s="24">
        <v>60288731</v>
      </c>
      <c r="N179" s="24">
        <v>95186714</v>
      </c>
      <c r="O179" s="23">
        <v>228461126</v>
      </c>
      <c r="P179" s="23">
        <v>0</v>
      </c>
      <c r="Q179" s="24">
        <v>0</v>
      </c>
      <c r="R179" s="24">
        <v>0</v>
      </c>
      <c r="S179" s="23">
        <v>0</v>
      </c>
      <c r="T179" s="23">
        <v>0</v>
      </c>
      <c r="U179" s="24">
        <v>0</v>
      </c>
      <c r="V179" s="24">
        <v>0</v>
      </c>
      <c r="W179" s="35">
        <v>0</v>
      </c>
    </row>
    <row r="180" spans="1:23" ht="13" x14ac:dyDescent="0.3">
      <c r="A180" s="14" t="s">
        <v>20</v>
      </c>
      <c r="B180" s="15" t="s">
        <v>319</v>
      </c>
      <c r="C180" s="16" t="s">
        <v>320</v>
      </c>
      <c r="D180" s="23">
        <v>1362362448</v>
      </c>
      <c r="E180" s="24">
        <v>1362362448</v>
      </c>
      <c r="F180" s="24">
        <v>662892194</v>
      </c>
      <c r="G180" s="31">
        <f t="shared" si="35"/>
        <v>0.48657550343754041</v>
      </c>
      <c r="H180" s="23">
        <v>73226639</v>
      </c>
      <c r="I180" s="24">
        <v>123806601</v>
      </c>
      <c r="J180" s="24">
        <v>116863818</v>
      </c>
      <c r="K180" s="23">
        <v>313897058</v>
      </c>
      <c r="L180" s="23">
        <v>69313979</v>
      </c>
      <c r="M180" s="24">
        <v>102682499</v>
      </c>
      <c r="N180" s="24">
        <v>176998658</v>
      </c>
      <c r="O180" s="23">
        <v>348995136</v>
      </c>
      <c r="P180" s="23">
        <v>0</v>
      </c>
      <c r="Q180" s="24">
        <v>0</v>
      </c>
      <c r="R180" s="24">
        <v>0</v>
      </c>
      <c r="S180" s="23">
        <v>0</v>
      </c>
      <c r="T180" s="23">
        <v>0</v>
      </c>
      <c r="U180" s="24">
        <v>0</v>
      </c>
      <c r="V180" s="24">
        <v>0</v>
      </c>
      <c r="W180" s="35">
        <v>0</v>
      </c>
    </row>
    <row r="181" spans="1:23" ht="13" x14ac:dyDescent="0.3">
      <c r="A181" s="14" t="s">
        <v>20</v>
      </c>
      <c r="B181" s="15" t="s">
        <v>321</v>
      </c>
      <c r="C181" s="16" t="s">
        <v>322</v>
      </c>
      <c r="D181" s="23">
        <v>545600467</v>
      </c>
      <c r="E181" s="24">
        <v>545600467</v>
      </c>
      <c r="F181" s="24">
        <v>267056705</v>
      </c>
      <c r="G181" s="31">
        <f t="shared" si="35"/>
        <v>0.48947301395913212</v>
      </c>
      <c r="H181" s="23">
        <v>59930620</v>
      </c>
      <c r="I181" s="24">
        <v>45519587</v>
      </c>
      <c r="J181" s="24">
        <v>49451217</v>
      </c>
      <c r="K181" s="23">
        <v>154901424</v>
      </c>
      <c r="L181" s="23">
        <v>21199959</v>
      </c>
      <c r="M181" s="24">
        <v>43770828</v>
      </c>
      <c r="N181" s="24">
        <v>47184494</v>
      </c>
      <c r="O181" s="23">
        <v>112155281</v>
      </c>
      <c r="P181" s="23">
        <v>0</v>
      </c>
      <c r="Q181" s="24">
        <v>0</v>
      </c>
      <c r="R181" s="24">
        <v>0</v>
      </c>
      <c r="S181" s="23">
        <v>0</v>
      </c>
      <c r="T181" s="23">
        <v>0</v>
      </c>
      <c r="U181" s="24">
        <v>0</v>
      </c>
      <c r="V181" s="24">
        <v>0</v>
      </c>
      <c r="W181" s="35">
        <v>0</v>
      </c>
    </row>
    <row r="182" spans="1:23" ht="13" x14ac:dyDescent="0.3">
      <c r="A182" s="14" t="s">
        <v>35</v>
      </c>
      <c r="B182" s="15" t="s">
        <v>323</v>
      </c>
      <c r="C182" s="16" t="s">
        <v>324</v>
      </c>
      <c r="D182" s="23">
        <v>1988228529</v>
      </c>
      <c r="E182" s="24">
        <v>1988228529</v>
      </c>
      <c r="F182" s="24">
        <v>798409757</v>
      </c>
      <c r="G182" s="31">
        <f t="shared" si="35"/>
        <v>0.4015684039105748</v>
      </c>
      <c r="H182" s="23">
        <v>88525362</v>
      </c>
      <c r="I182" s="24">
        <v>-280741528</v>
      </c>
      <c r="J182" s="24">
        <v>582974649</v>
      </c>
      <c r="K182" s="23">
        <v>390758483</v>
      </c>
      <c r="L182" s="23">
        <v>136278445</v>
      </c>
      <c r="M182" s="24">
        <v>119373470</v>
      </c>
      <c r="N182" s="24">
        <v>151999359</v>
      </c>
      <c r="O182" s="23">
        <v>407651274</v>
      </c>
      <c r="P182" s="23">
        <v>0</v>
      </c>
      <c r="Q182" s="24">
        <v>0</v>
      </c>
      <c r="R182" s="24">
        <v>0</v>
      </c>
      <c r="S182" s="23">
        <v>0</v>
      </c>
      <c r="T182" s="23">
        <v>0</v>
      </c>
      <c r="U182" s="24">
        <v>0</v>
      </c>
      <c r="V182" s="24">
        <v>0</v>
      </c>
      <c r="W182" s="35">
        <v>0</v>
      </c>
    </row>
    <row r="183" spans="1:23" ht="14" x14ac:dyDescent="0.3">
      <c r="A183" s="17" t="s">
        <v>0</v>
      </c>
      <c r="B183" s="18" t="s">
        <v>325</v>
      </c>
      <c r="C183" s="19" t="s">
        <v>0</v>
      </c>
      <c r="D183" s="25">
        <f>SUM(D178:D182)</f>
        <v>5515673045</v>
      </c>
      <c r="E183" s="26">
        <f>SUM(E178:E182)</f>
        <v>5515673045</v>
      </c>
      <c r="F183" s="26">
        <f>SUM(F178:F182)</f>
        <v>2427979904</v>
      </c>
      <c r="G183" s="32">
        <f t="shared" si="35"/>
        <v>0.44019648811507828</v>
      </c>
      <c r="H183" s="25">
        <f t="shared" ref="H183:W183" si="37">SUM(H178:H182)</f>
        <v>284374283</v>
      </c>
      <c r="I183" s="26">
        <f t="shared" si="37"/>
        <v>39801413</v>
      </c>
      <c r="J183" s="26">
        <f t="shared" si="37"/>
        <v>875480021</v>
      </c>
      <c r="K183" s="25">
        <f t="shared" si="37"/>
        <v>1199655717</v>
      </c>
      <c r="L183" s="25">
        <f t="shared" si="37"/>
        <v>342535450</v>
      </c>
      <c r="M183" s="26">
        <f t="shared" si="37"/>
        <v>374710413</v>
      </c>
      <c r="N183" s="26">
        <f t="shared" si="37"/>
        <v>511078324</v>
      </c>
      <c r="O183" s="25">
        <f t="shared" si="37"/>
        <v>1228324187</v>
      </c>
      <c r="P183" s="25">
        <f t="shared" si="37"/>
        <v>0</v>
      </c>
      <c r="Q183" s="26">
        <f t="shared" si="37"/>
        <v>0</v>
      </c>
      <c r="R183" s="26">
        <f t="shared" si="37"/>
        <v>0</v>
      </c>
      <c r="S183" s="25">
        <f t="shared" si="37"/>
        <v>0</v>
      </c>
      <c r="T183" s="25">
        <f t="shared" si="37"/>
        <v>0</v>
      </c>
      <c r="U183" s="26">
        <f t="shared" si="37"/>
        <v>0</v>
      </c>
      <c r="V183" s="26">
        <f t="shared" si="37"/>
        <v>0</v>
      </c>
      <c r="W183" s="36">
        <f t="shared" si="37"/>
        <v>0</v>
      </c>
    </row>
    <row r="184" spans="1:23" ht="13" x14ac:dyDescent="0.3">
      <c r="A184" s="14" t="s">
        <v>20</v>
      </c>
      <c r="B184" s="15" t="s">
        <v>326</v>
      </c>
      <c r="C184" s="16" t="s">
        <v>327</v>
      </c>
      <c r="D184" s="23">
        <v>400488234</v>
      </c>
      <c r="E184" s="24">
        <v>400488234</v>
      </c>
      <c r="F184" s="24">
        <v>171909444</v>
      </c>
      <c r="G184" s="31">
        <f t="shared" si="35"/>
        <v>0.42924967428631122</v>
      </c>
      <c r="H184" s="23">
        <v>7341530</v>
      </c>
      <c r="I184" s="24">
        <v>39097952</v>
      </c>
      <c r="J184" s="24">
        <v>38199120</v>
      </c>
      <c r="K184" s="23">
        <v>84638602</v>
      </c>
      <c r="L184" s="23">
        <v>26814865</v>
      </c>
      <c r="M184" s="24">
        <v>24509349</v>
      </c>
      <c r="N184" s="24">
        <v>35946628</v>
      </c>
      <c r="O184" s="23">
        <v>87270842</v>
      </c>
      <c r="P184" s="23">
        <v>0</v>
      </c>
      <c r="Q184" s="24">
        <v>0</v>
      </c>
      <c r="R184" s="24">
        <v>0</v>
      </c>
      <c r="S184" s="23">
        <v>0</v>
      </c>
      <c r="T184" s="23">
        <v>0</v>
      </c>
      <c r="U184" s="24">
        <v>0</v>
      </c>
      <c r="V184" s="24">
        <v>0</v>
      </c>
      <c r="W184" s="35">
        <v>0</v>
      </c>
    </row>
    <row r="185" spans="1:23" ht="13" x14ac:dyDescent="0.3">
      <c r="A185" s="14" t="s">
        <v>20</v>
      </c>
      <c r="B185" s="15" t="s">
        <v>328</v>
      </c>
      <c r="C185" s="16" t="s">
        <v>329</v>
      </c>
      <c r="D185" s="23">
        <v>285311044</v>
      </c>
      <c r="E185" s="24">
        <v>285311044</v>
      </c>
      <c r="F185" s="24">
        <v>150442747</v>
      </c>
      <c r="G185" s="31">
        <f t="shared" si="35"/>
        <v>0.52729380850746177</v>
      </c>
      <c r="H185" s="23">
        <v>16152448</v>
      </c>
      <c r="I185" s="24">
        <v>17447363</v>
      </c>
      <c r="J185" s="24">
        <v>20009562</v>
      </c>
      <c r="K185" s="23">
        <v>53609373</v>
      </c>
      <c r="L185" s="23">
        <v>21563422</v>
      </c>
      <c r="M185" s="24">
        <v>24085079</v>
      </c>
      <c r="N185" s="24">
        <v>51184873</v>
      </c>
      <c r="O185" s="23">
        <v>96833374</v>
      </c>
      <c r="P185" s="23">
        <v>0</v>
      </c>
      <c r="Q185" s="24">
        <v>0</v>
      </c>
      <c r="R185" s="24">
        <v>0</v>
      </c>
      <c r="S185" s="23">
        <v>0</v>
      </c>
      <c r="T185" s="23">
        <v>0</v>
      </c>
      <c r="U185" s="24">
        <v>0</v>
      </c>
      <c r="V185" s="24">
        <v>0</v>
      </c>
      <c r="W185" s="35">
        <v>0</v>
      </c>
    </row>
    <row r="186" spans="1:23" ht="13" x14ac:dyDescent="0.3">
      <c r="A186" s="14" t="s">
        <v>20</v>
      </c>
      <c r="B186" s="15" t="s">
        <v>330</v>
      </c>
      <c r="C186" s="16" t="s">
        <v>331</v>
      </c>
      <c r="D186" s="23">
        <v>5724363741</v>
      </c>
      <c r="E186" s="24">
        <v>5724363741</v>
      </c>
      <c r="F186" s="24">
        <v>2669381233</v>
      </c>
      <c r="G186" s="31">
        <f t="shared" si="35"/>
        <v>0.46631928957988977</v>
      </c>
      <c r="H186" s="23">
        <v>248401113</v>
      </c>
      <c r="I186" s="24">
        <v>469193287</v>
      </c>
      <c r="J186" s="24">
        <v>462544952</v>
      </c>
      <c r="K186" s="23">
        <v>1180139352</v>
      </c>
      <c r="L186" s="23">
        <v>468542278</v>
      </c>
      <c r="M186" s="24">
        <v>421044943</v>
      </c>
      <c r="N186" s="24">
        <v>599654660</v>
      </c>
      <c r="O186" s="23">
        <v>1489241881</v>
      </c>
      <c r="P186" s="23">
        <v>0</v>
      </c>
      <c r="Q186" s="24">
        <v>0</v>
      </c>
      <c r="R186" s="24">
        <v>0</v>
      </c>
      <c r="S186" s="23">
        <v>0</v>
      </c>
      <c r="T186" s="23">
        <v>0</v>
      </c>
      <c r="U186" s="24">
        <v>0</v>
      </c>
      <c r="V186" s="24">
        <v>0</v>
      </c>
      <c r="W186" s="35">
        <v>0</v>
      </c>
    </row>
    <row r="187" spans="1:23" ht="13" x14ac:dyDescent="0.3">
      <c r="A187" s="14" t="s">
        <v>20</v>
      </c>
      <c r="B187" s="15" t="s">
        <v>332</v>
      </c>
      <c r="C187" s="16" t="s">
        <v>333</v>
      </c>
      <c r="D187" s="23">
        <v>638714932</v>
      </c>
      <c r="E187" s="24">
        <v>638714932</v>
      </c>
      <c r="F187" s="24">
        <v>145225093</v>
      </c>
      <c r="G187" s="31">
        <f t="shared" si="35"/>
        <v>0.22737074980423347</v>
      </c>
      <c r="H187" s="23">
        <v>21717636</v>
      </c>
      <c r="I187" s="24">
        <v>19749063</v>
      </c>
      <c r="J187" s="24">
        <v>29889549</v>
      </c>
      <c r="K187" s="23">
        <v>71356248</v>
      </c>
      <c r="L187" s="23">
        <v>26243902</v>
      </c>
      <c r="M187" s="24">
        <v>19169801</v>
      </c>
      <c r="N187" s="24">
        <v>28455142</v>
      </c>
      <c r="O187" s="23">
        <v>73868845</v>
      </c>
      <c r="P187" s="23">
        <v>0</v>
      </c>
      <c r="Q187" s="24">
        <v>0</v>
      </c>
      <c r="R187" s="24">
        <v>0</v>
      </c>
      <c r="S187" s="23">
        <v>0</v>
      </c>
      <c r="T187" s="23">
        <v>0</v>
      </c>
      <c r="U187" s="24">
        <v>0</v>
      </c>
      <c r="V187" s="24">
        <v>0</v>
      </c>
      <c r="W187" s="35">
        <v>0</v>
      </c>
    </row>
    <row r="188" spans="1:23" ht="13" x14ac:dyDescent="0.3">
      <c r="A188" s="14" t="s">
        <v>35</v>
      </c>
      <c r="B188" s="15" t="s">
        <v>334</v>
      </c>
      <c r="C188" s="16" t="s">
        <v>335</v>
      </c>
      <c r="D188" s="23">
        <v>1208191000</v>
      </c>
      <c r="E188" s="24">
        <v>1208191000</v>
      </c>
      <c r="F188" s="24">
        <v>406383378</v>
      </c>
      <c r="G188" s="31">
        <f t="shared" si="35"/>
        <v>0.33635689886781145</v>
      </c>
      <c r="H188" s="23">
        <v>50103740</v>
      </c>
      <c r="I188" s="24">
        <v>70281238</v>
      </c>
      <c r="J188" s="24">
        <v>88684578</v>
      </c>
      <c r="K188" s="23">
        <v>209069556</v>
      </c>
      <c r="L188" s="23">
        <v>54192196</v>
      </c>
      <c r="M188" s="24">
        <v>70990095</v>
      </c>
      <c r="N188" s="24">
        <v>72131531</v>
      </c>
      <c r="O188" s="23">
        <v>197313822</v>
      </c>
      <c r="P188" s="23">
        <v>0</v>
      </c>
      <c r="Q188" s="24">
        <v>0</v>
      </c>
      <c r="R188" s="24">
        <v>0</v>
      </c>
      <c r="S188" s="23">
        <v>0</v>
      </c>
      <c r="T188" s="23">
        <v>0</v>
      </c>
      <c r="U188" s="24">
        <v>0</v>
      </c>
      <c r="V188" s="24">
        <v>0</v>
      </c>
      <c r="W188" s="35">
        <v>0</v>
      </c>
    </row>
    <row r="189" spans="1:23" ht="14" x14ac:dyDescent="0.3">
      <c r="A189" s="17" t="s">
        <v>0</v>
      </c>
      <c r="B189" s="18" t="s">
        <v>336</v>
      </c>
      <c r="C189" s="19" t="s">
        <v>0</v>
      </c>
      <c r="D189" s="25">
        <f>SUM(D184:D188)</f>
        <v>8257068951</v>
      </c>
      <c r="E189" s="26">
        <f>SUM(E184:E188)</f>
        <v>8257068951</v>
      </c>
      <c r="F189" s="26">
        <f>SUM(F184:F188)</f>
        <v>3543341895</v>
      </c>
      <c r="G189" s="32">
        <f t="shared" si="35"/>
        <v>0.42912829189477358</v>
      </c>
      <c r="H189" s="25">
        <f t="shared" ref="H189:W189" si="38">SUM(H184:H188)</f>
        <v>343716467</v>
      </c>
      <c r="I189" s="26">
        <f t="shared" si="38"/>
        <v>615768903</v>
      </c>
      <c r="J189" s="26">
        <f t="shared" si="38"/>
        <v>639327761</v>
      </c>
      <c r="K189" s="25">
        <f t="shared" si="38"/>
        <v>1598813131</v>
      </c>
      <c r="L189" s="25">
        <f t="shared" si="38"/>
        <v>597356663</v>
      </c>
      <c r="M189" s="26">
        <f t="shared" si="38"/>
        <v>559799267</v>
      </c>
      <c r="N189" s="26">
        <f t="shared" si="38"/>
        <v>787372834</v>
      </c>
      <c r="O189" s="25">
        <f t="shared" si="38"/>
        <v>1944528764</v>
      </c>
      <c r="P189" s="25">
        <f t="shared" si="38"/>
        <v>0</v>
      </c>
      <c r="Q189" s="26">
        <f t="shared" si="38"/>
        <v>0</v>
      </c>
      <c r="R189" s="26">
        <f t="shared" si="38"/>
        <v>0</v>
      </c>
      <c r="S189" s="25">
        <f t="shared" si="38"/>
        <v>0</v>
      </c>
      <c r="T189" s="25">
        <f t="shared" si="38"/>
        <v>0</v>
      </c>
      <c r="U189" s="26">
        <f t="shared" si="38"/>
        <v>0</v>
      </c>
      <c r="V189" s="26">
        <f t="shared" si="38"/>
        <v>0</v>
      </c>
      <c r="W189" s="36">
        <f t="shared" si="38"/>
        <v>0</v>
      </c>
    </row>
    <row r="190" spans="1:23" ht="13" x14ac:dyDescent="0.3">
      <c r="A190" s="14" t="s">
        <v>20</v>
      </c>
      <c r="B190" s="15" t="s">
        <v>337</v>
      </c>
      <c r="C190" s="16" t="s">
        <v>338</v>
      </c>
      <c r="D190" s="23">
        <v>601404839</v>
      </c>
      <c r="E190" s="24">
        <v>601404839</v>
      </c>
      <c r="F190" s="24">
        <v>234286433</v>
      </c>
      <c r="G190" s="31">
        <f t="shared" si="35"/>
        <v>0.38956526088078253</v>
      </c>
      <c r="H190" s="23">
        <v>37430234</v>
      </c>
      <c r="I190" s="24">
        <v>43761852</v>
      </c>
      <c r="J190" s="24">
        <v>27401258</v>
      </c>
      <c r="K190" s="23">
        <v>108593344</v>
      </c>
      <c r="L190" s="23">
        <v>48529069</v>
      </c>
      <c r="M190" s="24">
        <v>44392394</v>
      </c>
      <c r="N190" s="24">
        <v>32771626</v>
      </c>
      <c r="O190" s="23">
        <v>125693089</v>
      </c>
      <c r="P190" s="23">
        <v>0</v>
      </c>
      <c r="Q190" s="24">
        <v>0</v>
      </c>
      <c r="R190" s="24">
        <v>0</v>
      </c>
      <c r="S190" s="23">
        <v>0</v>
      </c>
      <c r="T190" s="23">
        <v>0</v>
      </c>
      <c r="U190" s="24">
        <v>0</v>
      </c>
      <c r="V190" s="24">
        <v>0</v>
      </c>
      <c r="W190" s="35">
        <v>0</v>
      </c>
    </row>
    <row r="191" spans="1:23" ht="13" x14ac:dyDescent="0.3">
      <c r="A191" s="14" t="s">
        <v>20</v>
      </c>
      <c r="B191" s="15" t="s">
        <v>339</v>
      </c>
      <c r="C191" s="16" t="s">
        <v>340</v>
      </c>
      <c r="D191" s="23">
        <v>901405109</v>
      </c>
      <c r="E191" s="24">
        <v>901405109</v>
      </c>
      <c r="F191" s="24">
        <v>443566393</v>
      </c>
      <c r="G191" s="31">
        <f t="shared" si="35"/>
        <v>0.49208329148709096</v>
      </c>
      <c r="H191" s="23">
        <v>38874237</v>
      </c>
      <c r="I191" s="24">
        <v>73071513</v>
      </c>
      <c r="J191" s="24">
        <v>83346766</v>
      </c>
      <c r="K191" s="23">
        <v>195292516</v>
      </c>
      <c r="L191" s="23">
        <v>67602791</v>
      </c>
      <c r="M191" s="24">
        <v>70001987</v>
      </c>
      <c r="N191" s="24">
        <v>110669099</v>
      </c>
      <c r="O191" s="23">
        <v>248273877</v>
      </c>
      <c r="P191" s="23">
        <v>0</v>
      </c>
      <c r="Q191" s="24">
        <v>0</v>
      </c>
      <c r="R191" s="24">
        <v>0</v>
      </c>
      <c r="S191" s="23">
        <v>0</v>
      </c>
      <c r="T191" s="23">
        <v>0</v>
      </c>
      <c r="U191" s="24">
        <v>0</v>
      </c>
      <c r="V191" s="24">
        <v>0</v>
      </c>
      <c r="W191" s="35">
        <v>0</v>
      </c>
    </row>
    <row r="192" spans="1:23" ht="13" x14ac:dyDescent="0.3">
      <c r="A192" s="14" t="s">
        <v>20</v>
      </c>
      <c r="B192" s="15" t="s">
        <v>341</v>
      </c>
      <c r="C192" s="16" t="s">
        <v>342</v>
      </c>
      <c r="D192" s="23">
        <v>627799036</v>
      </c>
      <c r="E192" s="24">
        <v>627799036</v>
      </c>
      <c r="F192" s="24">
        <v>285013207</v>
      </c>
      <c r="G192" s="31">
        <f t="shared" si="35"/>
        <v>0.45398796534628638</v>
      </c>
      <c r="H192" s="23">
        <v>44021281</v>
      </c>
      <c r="I192" s="24">
        <v>45769224</v>
      </c>
      <c r="J192" s="24">
        <v>38956222</v>
      </c>
      <c r="K192" s="23">
        <v>128746727</v>
      </c>
      <c r="L192" s="23">
        <v>40012522</v>
      </c>
      <c r="M192" s="24">
        <v>40609314</v>
      </c>
      <c r="N192" s="24">
        <v>75644644</v>
      </c>
      <c r="O192" s="23">
        <v>156266480</v>
      </c>
      <c r="P192" s="23">
        <v>0</v>
      </c>
      <c r="Q192" s="24">
        <v>0</v>
      </c>
      <c r="R192" s="24">
        <v>0</v>
      </c>
      <c r="S192" s="23">
        <v>0</v>
      </c>
      <c r="T192" s="23">
        <v>0</v>
      </c>
      <c r="U192" s="24">
        <v>0</v>
      </c>
      <c r="V192" s="24">
        <v>0</v>
      </c>
      <c r="W192" s="35">
        <v>0</v>
      </c>
    </row>
    <row r="193" spans="1:23" ht="13" x14ac:dyDescent="0.3">
      <c r="A193" s="14" t="s">
        <v>20</v>
      </c>
      <c r="B193" s="15" t="s">
        <v>343</v>
      </c>
      <c r="C193" s="16" t="s">
        <v>344</v>
      </c>
      <c r="D193" s="23">
        <v>1634880982</v>
      </c>
      <c r="E193" s="24">
        <v>1634880982</v>
      </c>
      <c r="F193" s="24">
        <v>811678841</v>
      </c>
      <c r="G193" s="31">
        <f t="shared" si="35"/>
        <v>0.49647579850555751</v>
      </c>
      <c r="H193" s="23">
        <v>128342252</v>
      </c>
      <c r="I193" s="24">
        <v>96034960</v>
      </c>
      <c r="J193" s="24">
        <v>185267980</v>
      </c>
      <c r="K193" s="23">
        <v>409645192</v>
      </c>
      <c r="L193" s="23">
        <v>133219523</v>
      </c>
      <c r="M193" s="24">
        <v>143930937</v>
      </c>
      <c r="N193" s="24">
        <v>124883189</v>
      </c>
      <c r="O193" s="23">
        <v>402033649</v>
      </c>
      <c r="P193" s="23">
        <v>0</v>
      </c>
      <c r="Q193" s="24">
        <v>0</v>
      </c>
      <c r="R193" s="24">
        <v>0</v>
      </c>
      <c r="S193" s="23">
        <v>0</v>
      </c>
      <c r="T193" s="23">
        <v>0</v>
      </c>
      <c r="U193" s="24">
        <v>0</v>
      </c>
      <c r="V193" s="24">
        <v>0</v>
      </c>
      <c r="W193" s="35">
        <v>0</v>
      </c>
    </row>
    <row r="194" spans="1:23" ht="13" x14ac:dyDescent="0.3">
      <c r="A194" s="14" t="s">
        <v>20</v>
      </c>
      <c r="B194" s="15" t="s">
        <v>345</v>
      </c>
      <c r="C194" s="16" t="s">
        <v>346</v>
      </c>
      <c r="D194" s="23">
        <v>979048560</v>
      </c>
      <c r="E194" s="24">
        <v>979048560</v>
      </c>
      <c r="F194" s="24">
        <v>587360848</v>
      </c>
      <c r="G194" s="31">
        <f t="shared" si="35"/>
        <v>0.59993025065069294</v>
      </c>
      <c r="H194" s="23">
        <v>24333374</v>
      </c>
      <c r="I194" s="24">
        <v>206108693</v>
      </c>
      <c r="J194" s="24">
        <v>91429448</v>
      </c>
      <c r="K194" s="23">
        <v>321871515</v>
      </c>
      <c r="L194" s="23">
        <v>72637799</v>
      </c>
      <c r="M194" s="24">
        <v>79873147</v>
      </c>
      <c r="N194" s="24">
        <v>112978387</v>
      </c>
      <c r="O194" s="23">
        <v>265489333</v>
      </c>
      <c r="P194" s="23">
        <v>0</v>
      </c>
      <c r="Q194" s="24">
        <v>0</v>
      </c>
      <c r="R194" s="24">
        <v>0</v>
      </c>
      <c r="S194" s="23">
        <v>0</v>
      </c>
      <c r="T194" s="23">
        <v>0</v>
      </c>
      <c r="U194" s="24">
        <v>0</v>
      </c>
      <c r="V194" s="24">
        <v>0</v>
      </c>
      <c r="W194" s="35">
        <v>0</v>
      </c>
    </row>
    <row r="195" spans="1:23" ht="13" x14ac:dyDescent="0.3">
      <c r="A195" s="14" t="s">
        <v>35</v>
      </c>
      <c r="B195" s="15" t="s">
        <v>347</v>
      </c>
      <c r="C195" s="16" t="s">
        <v>348</v>
      </c>
      <c r="D195" s="23">
        <v>198878737</v>
      </c>
      <c r="E195" s="24">
        <v>198878737</v>
      </c>
      <c r="F195" s="24">
        <v>105640667</v>
      </c>
      <c r="G195" s="31">
        <f t="shared" si="35"/>
        <v>0.53118130471635083</v>
      </c>
      <c r="H195" s="23">
        <v>10450365</v>
      </c>
      <c r="I195" s="24">
        <v>30440174</v>
      </c>
      <c r="J195" s="24">
        <v>14522483</v>
      </c>
      <c r="K195" s="23">
        <v>55413022</v>
      </c>
      <c r="L195" s="23">
        <v>15793029</v>
      </c>
      <c r="M195" s="24">
        <v>14627033</v>
      </c>
      <c r="N195" s="24">
        <v>19807583</v>
      </c>
      <c r="O195" s="23">
        <v>50227645</v>
      </c>
      <c r="P195" s="23">
        <v>0</v>
      </c>
      <c r="Q195" s="24">
        <v>0</v>
      </c>
      <c r="R195" s="24">
        <v>0</v>
      </c>
      <c r="S195" s="23">
        <v>0</v>
      </c>
      <c r="T195" s="23">
        <v>0</v>
      </c>
      <c r="U195" s="24">
        <v>0</v>
      </c>
      <c r="V195" s="24">
        <v>0</v>
      </c>
      <c r="W195" s="35">
        <v>0</v>
      </c>
    </row>
    <row r="196" spans="1:23" ht="14" x14ac:dyDescent="0.3">
      <c r="A196" s="17" t="s">
        <v>0</v>
      </c>
      <c r="B196" s="18" t="s">
        <v>349</v>
      </c>
      <c r="C196" s="19" t="s">
        <v>0</v>
      </c>
      <c r="D196" s="25">
        <f>SUM(D190:D195)</f>
        <v>4943417263</v>
      </c>
      <c r="E196" s="26">
        <f>SUM(E190:E195)</f>
        <v>4943417263</v>
      </c>
      <c r="F196" s="26">
        <f>SUM(F190:F195)</f>
        <v>2467546389</v>
      </c>
      <c r="G196" s="32">
        <f t="shared" si="35"/>
        <v>0.49915802322997227</v>
      </c>
      <c r="H196" s="25">
        <f t="shared" ref="H196:W196" si="39">SUM(H190:H195)</f>
        <v>283451743</v>
      </c>
      <c r="I196" s="26">
        <f t="shared" si="39"/>
        <v>495186416</v>
      </c>
      <c r="J196" s="26">
        <f t="shared" si="39"/>
        <v>440924157</v>
      </c>
      <c r="K196" s="25">
        <f t="shared" si="39"/>
        <v>1219562316</v>
      </c>
      <c r="L196" s="25">
        <f t="shared" si="39"/>
        <v>377794733</v>
      </c>
      <c r="M196" s="26">
        <f t="shared" si="39"/>
        <v>393434812</v>
      </c>
      <c r="N196" s="26">
        <f t="shared" si="39"/>
        <v>476754528</v>
      </c>
      <c r="O196" s="25">
        <f t="shared" si="39"/>
        <v>1247984073</v>
      </c>
      <c r="P196" s="25">
        <f t="shared" si="39"/>
        <v>0</v>
      </c>
      <c r="Q196" s="26">
        <f t="shared" si="39"/>
        <v>0</v>
      </c>
      <c r="R196" s="26">
        <f t="shared" si="39"/>
        <v>0</v>
      </c>
      <c r="S196" s="25">
        <f t="shared" si="39"/>
        <v>0</v>
      </c>
      <c r="T196" s="25">
        <f t="shared" si="39"/>
        <v>0</v>
      </c>
      <c r="U196" s="26">
        <f t="shared" si="39"/>
        <v>0</v>
      </c>
      <c r="V196" s="26">
        <f t="shared" si="39"/>
        <v>0</v>
      </c>
      <c r="W196" s="36">
        <f t="shared" si="39"/>
        <v>0</v>
      </c>
    </row>
    <row r="197" spans="1:23" ht="13" x14ac:dyDescent="0.3">
      <c r="A197" s="14" t="s">
        <v>20</v>
      </c>
      <c r="B197" s="15" t="s">
        <v>350</v>
      </c>
      <c r="C197" s="16" t="s">
        <v>351</v>
      </c>
      <c r="D197" s="23">
        <v>456261208</v>
      </c>
      <c r="E197" s="24">
        <v>456261208</v>
      </c>
      <c r="F197" s="24">
        <v>179652648</v>
      </c>
      <c r="G197" s="31">
        <f t="shared" si="35"/>
        <v>0.39374955584652727</v>
      </c>
      <c r="H197" s="23">
        <v>24944661</v>
      </c>
      <c r="I197" s="24">
        <v>38718199</v>
      </c>
      <c r="J197" s="24">
        <v>36944075</v>
      </c>
      <c r="K197" s="23">
        <v>100606935</v>
      </c>
      <c r="L197" s="23">
        <v>34916076</v>
      </c>
      <c r="M197" s="24">
        <v>32751796</v>
      </c>
      <c r="N197" s="24">
        <v>11377841</v>
      </c>
      <c r="O197" s="23">
        <v>79045713</v>
      </c>
      <c r="P197" s="23">
        <v>0</v>
      </c>
      <c r="Q197" s="24">
        <v>0</v>
      </c>
      <c r="R197" s="24">
        <v>0</v>
      </c>
      <c r="S197" s="23">
        <v>0</v>
      </c>
      <c r="T197" s="23">
        <v>0</v>
      </c>
      <c r="U197" s="24">
        <v>0</v>
      </c>
      <c r="V197" s="24">
        <v>0</v>
      </c>
      <c r="W197" s="35">
        <v>0</v>
      </c>
    </row>
    <row r="198" spans="1:23" ht="13" x14ac:dyDescent="0.3">
      <c r="A198" s="14" t="s">
        <v>20</v>
      </c>
      <c r="B198" s="15" t="s">
        <v>352</v>
      </c>
      <c r="C198" s="16" t="s">
        <v>353</v>
      </c>
      <c r="D198" s="23">
        <v>753260032</v>
      </c>
      <c r="E198" s="24">
        <v>753260032</v>
      </c>
      <c r="F198" s="24">
        <v>364599180</v>
      </c>
      <c r="G198" s="31">
        <f t="shared" si="35"/>
        <v>0.48402830962893834</v>
      </c>
      <c r="H198" s="23">
        <v>40426221</v>
      </c>
      <c r="I198" s="24">
        <v>63323837</v>
      </c>
      <c r="J198" s="24">
        <v>53052890</v>
      </c>
      <c r="K198" s="23">
        <v>156802948</v>
      </c>
      <c r="L198" s="23">
        <v>58179011</v>
      </c>
      <c r="M198" s="24">
        <v>53850114</v>
      </c>
      <c r="N198" s="24">
        <v>95767107</v>
      </c>
      <c r="O198" s="23">
        <v>207796232</v>
      </c>
      <c r="P198" s="23">
        <v>0</v>
      </c>
      <c r="Q198" s="24">
        <v>0</v>
      </c>
      <c r="R198" s="24">
        <v>0</v>
      </c>
      <c r="S198" s="23">
        <v>0</v>
      </c>
      <c r="T198" s="23">
        <v>0</v>
      </c>
      <c r="U198" s="24">
        <v>0</v>
      </c>
      <c r="V198" s="24">
        <v>0</v>
      </c>
      <c r="W198" s="35">
        <v>0</v>
      </c>
    </row>
    <row r="199" spans="1:23" ht="13" x14ac:dyDescent="0.3">
      <c r="A199" s="14" t="s">
        <v>20</v>
      </c>
      <c r="B199" s="15" t="s">
        <v>354</v>
      </c>
      <c r="C199" s="16" t="s">
        <v>355</v>
      </c>
      <c r="D199" s="23">
        <v>459546267</v>
      </c>
      <c r="E199" s="24">
        <v>459546267</v>
      </c>
      <c r="F199" s="24">
        <v>229212093</v>
      </c>
      <c r="G199" s="31">
        <f t="shared" si="35"/>
        <v>0.49877914251450117</v>
      </c>
      <c r="H199" s="23">
        <v>34764522</v>
      </c>
      <c r="I199" s="24">
        <v>39646367</v>
      </c>
      <c r="J199" s="24">
        <v>37712757</v>
      </c>
      <c r="K199" s="23">
        <v>112123646</v>
      </c>
      <c r="L199" s="23">
        <v>23150722</v>
      </c>
      <c r="M199" s="24">
        <v>39762168</v>
      </c>
      <c r="N199" s="24">
        <v>54175557</v>
      </c>
      <c r="O199" s="23">
        <v>117088447</v>
      </c>
      <c r="P199" s="23">
        <v>0</v>
      </c>
      <c r="Q199" s="24">
        <v>0</v>
      </c>
      <c r="R199" s="24">
        <v>0</v>
      </c>
      <c r="S199" s="23">
        <v>0</v>
      </c>
      <c r="T199" s="23">
        <v>0</v>
      </c>
      <c r="U199" s="24">
        <v>0</v>
      </c>
      <c r="V199" s="24">
        <v>0</v>
      </c>
      <c r="W199" s="35">
        <v>0</v>
      </c>
    </row>
    <row r="200" spans="1:23" ht="13" x14ac:dyDescent="0.3">
      <c r="A200" s="14" t="s">
        <v>20</v>
      </c>
      <c r="B200" s="15" t="s">
        <v>356</v>
      </c>
      <c r="C200" s="16" t="s">
        <v>357</v>
      </c>
      <c r="D200" s="23">
        <v>998092319</v>
      </c>
      <c r="E200" s="24">
        <v>998092319</v>
      </c>
      <c r="F200" s="24">
        <v>389459384</v>
      </c>
      <c r="G200" s="31">
        <f t="shared" si="35"/>
        <v>0.3902037683149428</v>
      </c>
      <c r="H200" s="23">
        <v>47381999</v>
      </c>
      <c r="I200" s="24">
        <v>0</v>
      </c>
      <c r="J200" s="24">
        <v>158600488</v>
      </c>
      <c r="K200" s="23">
        <v>205982487</v>
      </c>
      <c r="L200" s="23">
        <v>64954072</v>
      </c>
      <c r="M200" s="24">
        <v>56884597</v>
      </c>
      <c r="N200" s="24">
        <v>61638228</v>
      </c>
      <c r="O200" s="23">
        <v>183476897</v>
      </c>
      <c r="P200" s="23">
        <v>0</v>
      </c>
      <c r="Q200" s="24">
        <v>0</v>
      </c>
      <c r="R200" s="24">
        <v>0</v>
      </c>
      <c r="S200" s="23">
        <v>0</v>
      </c>
      <c r="T200" s="23">
        <v>0</v>
      </c>
      <c r="U200" s="24">
        <v>0</v>
      </c>
      <c r="V200" s="24">
        <v>0</v>
      </c>
      <c r="W200" s="35">
        <v>0</v>
      </c>
    </row>
    <row r="201" spans="1:23" ht="13" x14ac:dyDescent="0.3">
      <c r="A201" s="14" t="s">
        <v>35</v>
      </c>
      <c r="B201" s="15" t="s">
        <v>358</v>
      </c>
      <c r="C201" s="16" t="s">
        <v>359</v>
      </c>
      <c r="D201" s="23">
        <v>1413870547</v>
      </c>
      <c r="E201" s="24">
        <v>1413870547</v>
      </c>
      <c r="F201" s="24">
        <v>733216228</v>
      </c>
      <c r="G201" s="31">
        <f t="shared" si="35"/>
        <v>0.51858794962223653</v>
      </c>
      <c r="H201" s="23">
        <v>64779447</v>
      </c>
      <c r="I201" s="24">
        <v>127528847</v>
      </c>
      <c r="J201" s="24">
        <v>139075437</v>
      </c>
      <c r="K201" s="23">
        <v>331383731</v>
      </c>
      <c r="L201" s="23">
        <v>144618403</v>
      </c>
      <c r="M201" s="24">
        <v>135925738</v>
      </c>
      <c r="N201" s="24">
        <v>121288356</v>
      </c>
      <c r="O201" s="23">
        <v>401832497</v>
      </c>
      <c r="P201" s="23">
        <v>0</v>
      </c>
      <c r="Q201" s="24">
        <v>0</v>
      </c>
      <c r="R201" s="24">
        <v>0</v>
      </c>
      <c r="S201" s="23">
        <v>0</v>
      </c>
      <c r="T201" s="23">
        <v>0</v>
      </c>
      <c r="U201" s="24">
        <v>0</v>
      </c>
      <c r="V201" s="24">
        <v>0</v>
      </c>
      <c r="W201" s="35">
        <v>0</v>
      </c>
    </row>
    <row r="202" spans="1:23" ht="14" x14ac:dyDescent="0.3">
      <c r="A202" s="17" t="s">
        <v>0</v>
      </c>
      <c r="B202" s="18" t="s">
        <v>360</v>
      </c>
      <c r="C202" s="19" t="s">
        <v>0</v>
      </c>
      <c r="D202" s="25">
        <f>SUM(D197:D201)</f>
        <v>4081030373</v>
      </c>
      <c r="E202" s="26">
        <f>SUM(E197:E201)</f>
        <v>4081030373</v>
      </c>
      <c r="F202" s="26">
        <f>SUM(F197:F201)</f>
        <v>1896139533</v>
      </c>
      <c r="G202" s="32">
        <f t="shared" si="35"/>
        <v>0.46462274467370157</v>
      </c>
      <c r="H202" s="25">
        <f t="shared" ref="H202:W202" si="40">SUM(H197:H201)</f>
        <v>212296850</v>
      </c>
      <c r="I202" s="26">
        <f t="shared" si="40"/>
        <v>269217250</v>
      </c>
      <c r="J202" s="26">
        <f t="shared" si="40"/>
        <v>425385647</v>
      </c>
      <c r="K202" s="25">
        <f t="shared" si="40"/>
        <v>906899747</v>
      </c>
      <c r="L202" s="25">
        <f t="shared" si="40"/>
        <v>325818284</v>
      </c>
      <c r="M202" s="26">
        <f t="shared" si="40"/>
        <v>319174413</v>
      </c>
      <c r="N202" s="26">
        <f t="shared" si="40"/>
        <v>344247089</v>
      </c>
      <c r="O202" s="25">
        <f t="shared" si="40"/>
        <v>989239786</v>
      </c>
      <c r="P202" s="25">
        <f t="shared" si="40"/>
        <v>0</v>
      </c>
      <c r="Q202" s="26">
        <f t="shared" si="40"/>
        <v>0</v>
      </c>
      <c r="R202" s="26">
        <f t="shared" si="40"/>
        <v>0</v>
      </c>
      <c r="S202" s="25">
        <f t="shared" si="40"/>
        <v>0</v>
      </c>
      <c r="T202" s="25">
        <f t="shared" si="40"/>
        <v>0</v>
      </c>
      <c r="U202" s="26">
        <f t="shared" si="40"/>
        <v>0</v>
      </c>
      <c r="V202" s="26">
        <f t="shared" si="40"/>
        <v>0</v>
      </c>
      <c r="W202" s="36">
        <f t="shared" si="40"/>
        <v>0</v>
      </c>
    </row>
    <row r="203" spans="1:23" ht="14" x14ac:dyDescent="0.3">
      <c r="A203" s="17" t="s">
        <v>0</v>
      </c>
      <c r="B203" s="18" t="s">
        <v>361</v>
      </c>
      <c r="C203" s="19" t="s">
        <v>0</v>
      </c>
      <c r="D203" s="25">
        <f>SUM(D171:D176,D178:D182,D184:D188,D190:D195,D197:D201)</f>
        <v>29087768738</v>
      </c>
      <c r="E203" s="26">
        <f>SUM(E171:E176,E178:E182,E184:E188,E190:E195,E197:E201)</f>
        <v>29088393695</v>
      </c>
      <c r="F203" s="26">
        <f>SUM(F171:F176,F178:F182,F184:F188,F190:F195,F197:F201)</f>
        <v>13118012926</v>
      </c>
      <c r="G203" s="32">
        <f t="shared" si="35"/>
        <v>0.45098037749670178</v>
      </c>
      <c r="H203" s="25">
        <f t="shared" ref="H203:W203" si="41">SUM(H171:H176,H178:H182,H184:H188,H190:H195,H197:H201)</f>
        <v>1421751182</v>
      </c>
      <c r="I203" s="26">
        <f t="shared" si="41"/>
        <v>1868772721</v>
      </c>
      <c r="J203" s="26">
        <f t="shared" si="41"/>
        <v>2887439275</v>
      </c>
      <c r="K203" s="25">
        <f t="shared" si="41"/>
        <v>6177963178</v>
      </c>
      <c r="L203" s="25">
        <f t="shared" si="41"/>
        <v>2109125210</v>
      </c>
      <c r="M203" s="26">
        <f t="shared" si="41"/>
        <v>2148541022</v>
      </c>
      <c r="N203" s="26">
        <f t="shared" si="41"/>
        <v>2682383516</v>
      </c>
      <c r="O203" s="25">
        <f t="shared" si="41"/>
        <v>6940049748</v>
      </c>
      <c r="P203" s="25">
        <f t="shared" si="41"/>
        <v>0</v>
      </c>
      <c r="Q203" s="26">
        <f t="shared" si="41"/>
        <v>0</v>
      </c>
      <c r="R203" s="26">
        <f t="shared" si="41"/>
        <v>0</v>
      </c>
      <c r="S203" s="25">
        <f t="shared" si="41"/>
        <v>0</v>
      </c>
      <c r="T203" s="25">
        <f t="shared" si="41"/>
        <v>0</v>
      </c>
      <c r="U203" s="26">
        <f t="shared" si="41"/>
        <v>0</v>
      </c>
      <c r="V203" s="26">
        <f t="shared" si="41"/>
        <v>0</v>
      </c>
      <c r="W203" s="36">
        <f t="shared" si="41"/>
        <v>0</v>
      </c>
    </row>
    <row r="204" spans="1:23" ht="14.5" customHeight="1" x14ac:dyDescent="0.3">
      <c r="A204" s="10"/>
      <c r="B204" s="11" t="s">
        <v>606</v>
      </c>
      <c r="D204" s="27"/>
      <c r="E204" s="28"/>
      <c r="F204" s="28"/>
      <c r="G204" s="33"/>
      <c r="H204" s="27"/>
      <c r="I204" s="28"/>
      <c r="J204" s="28"/>
      <c r="K204" s="27"/>
      <c r="L204" s="27"/>
      <c r="M204" s="28"/>
      <c r="N204" s="28"/>
      <c r="O204" s="27"/>
      <c r="P204" s="27"/>
      <c r="Q204" s="28"/>
      <c r="R204" s="28"/>
      <c r="S204" s="27"/>
      <c r="T204" s="27"/>
      <c r="U204" s="28"/>
      <c r="V204" s="28"/>
      <c r="W204" s="37"/>
    </row>
    <row r="205" spans="1:23" ht="14.5" customHeight="1" x14ac:dyDescent="0.3">
      <c r="A205" s="13" t="s">
        <v>0</v>
      </c>
      <c r="B205" s="11" t="s">
        <v>362</v>
      </c>
      <c r="D205" s="27"/>
      <c r="E205" s="28"/>
      <c r="F205" s="28"/>
      <c r="G205" s="33"/>
      <c r="H205" s="27"/>
      <c r="I205" s="28"/>
      <c r="J205" s="28"/>
      <c r="K205" s="27"/>
      <c r="L205" s="27"/>
      <c r="M205" s="28"/>
      <c r="N205" s="28"/>
      <c r="O205" s="27"/>
      <c r="P205" s="27"/>
      <c r="Q205" s="28"/>
      <c r="R205" s="28"/>
      <c r="S205" s="27"/>
      <c r="T205" s="27"/>
      <c r="U205" s="28"/>
      <c r="V205" s="28"/>
      <c r="W205" s="37"/>
    </row>
    <row r="206" spans="1:23" ht="13" x14ac:dyDescent="0.3">
      <c r="A206" s="14" t="s">
        <v>20</v>
      </c>
      <c r="B206" s="15" t="s">
        <v>363</v>
      </c>
      <c r="C206" s="16" t="s">
        <v>364</v>
      </c>
      <c r="D206" s="23">
        <v>836822639</v>
      </c>
      <c r="E206" s="24">
        <v>836822639</v>
      </c>
      <c r="F206" s="24">
        <v>381893917</v>
      </c>
      <c r="G206" s="31">
        <f t="shared" ref="G206:G229" si="42">IF(($D206     =0),0,($F206     /$D206     ))</f>
        <v>0.45636183726621193</v>
      </c>
      <c r="H206" s="23">
        <v>44257745</v>
      </c>
      <c r="I206" s="24">
        <v>71472513</v>
      </c>
      <c r="J206" s="24">
        <v>73406239</v>
      </c>
      <c r="K206" s="23">
        <v>189136497</v>
      </c>
      <c r="L206" s="23">
        <v>60272804</v>
      </c>
      <c r="M206" s="24">
        <v>61366584</v>
      </c>
      <c r="N206" s="24">
        <v>71118032</v>
      </c>
      <c r="O206" s="23">
        <v>192757420</v>
      </c>
      <c r="P206" s="23">
        <v>0</v>
      </c>
      <c r="Q206" s="24">
        <v>0</v>
      </c>
      <c r="R206" s="24">
        <v>0</v>
      </c>
      <c r="S206" s="23">
        <v>0</v>
      </c>
      <c r="T206" s="23">
        <v>0</v>
      </c>
      <c r="U206" s="24">
        <v>0</v>
      </c>
      <c r="V206" s="24">
        <v>0</v>
      </c>
      <c r="W206" s="35">
        <v>0</v>
      </c>
    </row>
    <row r="207" spans="1:23" ht="13" x14ac:dyDescent="0.3">
      <c r="A207" s="14" t="s">
        <v>20</v>
      </c>
      <c r="B207" s="15" t="s">
        <v>365</v>
      </c>
      <c r="C207" s="16" t="s">
        <v>366</v>
      </c>
      <c r="D207" s="23">
        <v>1382468723</v>
      </c>
      <c r="E207" s="24">
        <v>1382468723</v>
      </c>
      <c r="F207" s="24">
        <v>631340084</v>
      </c>
      <c r="G207" s="31">
        <f t="shared" si="42"/>
        <v>0.45667585349053863</v>
      </c>
      <c r="H207" s="23">
        <v>117259785</v>
      </c>
      <c r="I207" s="24">
        <v>115445494</v>
      </c>
      <c r="J207" s="24">
        <v>58945124</v>
      </c>
      <c r="K207" s="23">
        <v>291650403</v>
      </c>
      <c r="L207" s="23">
        <v>159872398</v>
      </c>
      <c r="M207" s="24">
        <v>66117615</v>
      </c>
      <c r="N207" s="24">
        <v>113699668</v>
      </c>
      <c r="O207" s="23">
        <v>339689681</v>
      </c>
      <c r="P207" s="23">
        <v>0</v>
      </c>
      <c r="Q207" s="24">
        <v>0</v>
      </c>
      <c r="R207" s="24">
        <v>0</v>
      </c>
      <c r="S207" s="23">
        <v>0</v>
      </c>
      <c r="T207" s="23">
        <v>0</v>
      </c>
      <c r="U207" s="24">
        <v>0</v>
      </c>
      <c r="V207" s="24">
        <v>0</v>
      </c>
      <c r="W207" s="35">
        <v>0</v>
      </c>
    </row>
    <row r="208" spans="1:23" ht="13" x14ac:dyDescent="0.3">
      <c r="A208" s="14" t="s">
        <v>20</v>
      </c>
      <c r="B208" s="15" t="s">
        <v>367</v>
      </c>
      <c r="C208" s="16" t="s">
        <v>368</v>
      </c>
      <c r="D208" s="23">
        <v>926698950</v>
      </c>
      <c r="E208" s="24">
        <v>926698950</v>
      </c>
      <c r="F208" s="24">
        <v>427054006</v>
      </c>
      <c r="G208" s="31">
        <f t="shared" si="42"/>
        <v>0.46083359218222919</v>
      </c>
      <c r="H208" s="23">
        <v>15128159</v>
      </c>
      <c r="I208" s="24">
        <v>49008569</v>
      </c>
      <c r="J208" s="24">
        <v>122681787</v>
      </c>
      <c r="K208" s="23">
        <v>186818515</v>
      </c>
      <c r="L208" s="23">
        <v>64718046</v>
      </c>
      <c r="M208" s="24">
        <v>69340103</v>
      </c>
      <c r="N208" s="24">
        <v>106177342</v>
      </c>
      <c r="O208" s="23">
        <v>240235491</v>
      </c>
      <c r="P208" s="23">
        <v>0</v>
      </c>
      <c r="Q208" s="24">
        <v>0</v>
      </c>
      <c r="R208" s="24">
        <v>0</v>
      </c>
      <c r="S208" s="23">
        <v>0</v>
      </c>
      <c r="T208" s="23">
        <v>0</v>
      </c>
      <c r="U208" s="24">
        <v>0</v>
      </c>
      <c r="V208" s="24">
        <v>0</v>
      </c>
      <c r="W208" s="35">
        <v>0</v>
      </c>
    </row>
    <row r="209" spans="1:23" ht="13" x14ac:dyDescent="0.3">
      <c r="A209" s="14" t="s">
        <v>20</v>
      </c>
      <c r="B209" s="15" t="s">
        <v>369</v>
      </c>
      <c r="C209" s="16" t="s">
        <v>370</v>
      </c>
      <c r="D209" s="23">
        <v>540679205</v>
      </c>
      <c r="E209" s="24">
        <v>540679205</v>
      </c>
      <c r="F209" s="24">
        <v>175034978</v>
      </c>
      <c r="G209" s="31">
        <f t="shared" si="42"/>
        <v>0.32373166265937675</v>
      </c>
      <c r="H209" s="23">
        <v>14982823</v>
      </c>
      <c r="I209" s="24">
        <v>34268601</v>
      </c>
      <c r="J209" s="24">
        <v>34421047</v>
      </c>
      <c r="K209" s="23">
        <v>83672471</v>
      </c>
      <c r="L209" s="23">
        <v>29818929</v>
      </c>
      <c r="M209" s="24">
        <v>30456465</v>
      </c>
      <c r="N209" s="24">
        <v>31087113</v>
      </c>
      <c r="O209" s="23">
        <v>91362507</v>
      </c>
      <c r="P209" s="23">
        <v>0</v>
      </c>
      <c r="Q209" s="24">
        <v>0</v>
      </c>
      <c r="R209" s="24">
        <v>0</v>
      </c>
      <c r="S209" s="23">
        <v>0</v>
      </c>
      <c r="T209" s="23">
        <v>0</v>
      </c>
      <c r="U209" s="24">
        <v>0</v>
      </c>
      <c r="V209" s="24">
        <v>0</v>
      </c>
      <c r="W209" s="35">
        <v>0</v>
      </c>
    </row>
    <row r="210" spans="1:23" ht="13" x14ac:dyDescent="0.3">
      <c r="A210" s="14" t="s">
        <v>20</v>
      </c>
      <c r="B210" s="15" t="s">
        <v>371</v>
      </c>
      <c r="C210" s="16" t="s">
        <v>372</v>
      </c>
      <c r="D210" s="23">
        <v>1680126038</v>
      </c>
      <c r="E210" s="24">
        <v>1680126038</v>
      </c>
      <c r="F210" s="24">
        <v>643230423</v>
      </c>
      <c r="G210" s="31">
        <f t="shared" si="42"/>
        <v>0.38284652963636767</v>
      </c>
      <c r="H210" s="23">
        <v>113877816</v>
      </c>
      <c r="I210" s="24">
        <v>126859933</v>
      </c>
      <c r="J210" s="24">
        <v>124513798</v>
      </c>
      <c r="K210" s="23">
        <v>365251547</v>
      </c>
      <c r="L210" s="23">
        <v>89563159</v>
      </c>
      <c r="M210" s="24">
        <v>90819043</v>
      </c>
      <c r="N210" s="24">
        <v>97596674</v>
      </c>
      <c r="O210" s="23">
        <v>277978876</v>
      </c>
      <c r="P210" s="23">
        <v>0</v>
      </c>
      <c r="Q210" s="24">
        <v>0</v>
      </c>
      <c r="R210" s="24">
        <v>0</v>
      </c>
      <c r="S210" s="23">
        <v>0</v>
      </c>
      <c r="T210" s="23">
        <v>0</v>
      </c>
      <c r="U210" s="24">
        <v>0</v>
      </c>
      <c r="V210" s="24">
        <v>0</v>
      </c>
      <c r="W210" s="35">
        <v>0</v>
      </c>
    </row>
    <row r="211" spans="1:23" ht="13" x14ac:dyDescent="0.3">
      <c r="A211" s="14" t="s">
        <v>20</v>
      </c>
      <c r="B211" s="15" t="s">
        <v>373</v>
      </c>
      <c r="C211" s="16" t="s">
        <v>374</v>
      </c>
      <c r="D211" s="23">
        <v>396512070</v>
      </c>
      <c r="E211" s="24">
        <v>396512070</v>
      </c>
      <c r="F211" s="24">
        <v>203919368</v>
      </c>
      <c r="G211" s="31">
        <f t="shared" si="42"/>
        <v>0.51428287668519146</v>
      </c>
      <c r="H211" s="23">
        <v>24030839</v>
      </c>
      <c r="I211" s="24">
        <v>38336109</v>
      </c>
      <c r="J211" s="24">
        <v>37072576</v>
      </c>
      <c r="K211" s="23">
        <v>99439524</v>
      </c>
      <c r="L211" s="23">
        <v>35476783</v>
      </c>
      <c r="M211" s="24">
        <v>40006891</v>
      </c>
      <c r="N211" s="24">
        <v>28996170</v>
      </c>
      <c r="O211" s="23">
        <v>104479844</v>
      </c>
      <c r="P211" s="23">
        <v>0</v>
      </c>
      <c r="Q211" s="24">
        <v>0</v>
      </c>
      <c r="R211" s="24">
        <v>0</v>
      </c>
      <c r="S211" s="23">
        <v>0</v>
      </c>
      <c r="T211" s="23">
        <v>0</v>
      </c>
      <c r="U211" s="24">
        <v>0</v>
      </c>
      <c r="V211" s="24">
        <v>0</v>
      </c>
      <c r="W211" s="35">
        <v>0</v>
      </c>
    </row>
    <row r="212" spans="1:23" ht="13" x14ac:dyDescent="0.3">
      <c r="A212" s="14" t="s">
        <v>20</v>
      </c>
      <c r="B212" s="15" t="s">
        <v>375</v>
      </c>
      <c r="C212" s="16" t="s">
        <v>376</v>
      </c>
      <c r="D212" s="23">
        <v>3788023215</v>
      </c>
      <c r="E212" s="24">
        <v>3788023215</v>
      </c>
      <c r="F212" s="24">
        <v>1790975590</v>
      </c>
      <c r="G212" s="31">
        <f t="shared" si="42"/>
        <v>0.4727995285002497</v>
      </c>
      <c r="H212" s="23">
        <v>303391181</v>
      </c>
      <c r="I212" s="24">
        <v>330734667</v>
      </c>
      <c r="J212" s="24">
        <v>282172466</v>
      </c>
      <c r="K212" s="23">
        <v>916298314</v>
      </c>
      <c r="L212" s="23">
        <v>294263270</v>
      </c>
      <c r="M212" s="24">
        <v>265843038</v>
      </c>
      <c r="N212" s="24">
        <v>314570968</v>
      </c>
      <c r="O212" s="23">
        <v>874677276</v>
      </c>
      <c r="P212" s="23">
        <v>0</v>
      </c>
      <c r="Q212" s="24">
        <v>0</v>
      </c>
      <c r="R212" s="24">
        <v>0</v>
      </c>
      <c r="S212" s="23">
        <v>0</v>
      </c>
      <c r="T212" s="23">
        <v>0</v>
      </c>
      <c r="U212" s="24">
        <v>0</v>
      </c>
      <c r="V212" s="24">
        <v>0</v>
      </c>
      <c r="W212" s="35">
        <v>0</v>
      </c>
    </row>
    <row r="213" spans="1:23" ht="13" x14ac:dyDescent="0.3">
      <c r="A213" s="14" t="s">
        <v>35</v>
      </c>
      <c r="B213" s="15" t="s">
        <v>377</v>
      </c>
      <c r="C213" s="16" t="s">
        <v>378</v>
      </c>
      <c r="D213" s="23">
        <v>678464310</v>
      </c>
      <c r="E213" s="24">
        <v>678464310</v>
      </c>
      <c r="F213" s="24">
        <v>380891890</v>
      </c>
      <c r="G213" s="31">
        <f t="shared" si="42"/>
        <v>0.56140298669505551</v>
      </c>
      <c r="H213" s="23">
        <v>28606210</v>
      </c>
      <c r="I213" s="24">
        <v>46931740</v>
      </c>
      <c r="J213" s="24">
        <v>76846019</v>
      </c>
      <c r="K213" s="23">
        <v>152383969</v>
      </c>
      <c r="L213" s="23">
        <v>77536829</v>
      </c>
      <c r="M213" s="24">
        <v>74318382</v>
      </c>
      <c r="N213" s="24">
        <v>76652710</v>
      </c>
      <c r="O213" s="23">
        <v>228507921</v>
      </c>
      <c r="P213" s="23">
        <v>0</v>
      </c>
      <c r="Q213" s="24">
        <v>0</v>
      </c>
      <c r="R213" s="24">
        <v>0</v>
      </c>
      <c r="S213" s="23">
        <v>0</v>
      </c>
      <c r="T213" s="23">
        <v>0</v>
      </c>
      <c r="U213" s="24">
        <v>0</v>
      </c>
      <c r="V213" s="24">
        <v>0</v>
      </c>
      <c r="W213" s="35">
        <v>0</v>
      </c>
    </row>
    <row r="214" spans="1:23" ht="14" x14ac:dyDescent="0.3">
      <c r="A214" s="17" t="s">
        <v>0</v>
      </c>
      <c r="B214" s="18" t="s">
        <v>379</v>
      </c>
      <c r="C214" s="19" t="s">
        <v>0</v>
      </c>
      <c r="D214" s="25">
        <f>SUM(D206:D213)</f>
        <v>10229795150</v>
      </c>
      <c r="E214" s="26">
        <f>SUM(E206:E213)</f>
        <v>10229795150</v>
      </c>
      <c r="F214" s="26">
        <f>SUM(F206:F213)</f>
        <v>4634340256</v>
      </c>
      <c r="G214" s="32">
        <f t="shared" si="42"/>
        <v>0.45302375932718458</v>
      </c>
      <c r="H214" s="25">
        <f t="shared" ref="H214:W214" si="43">SUM(H206:H213)</f>
        <v>661534558</v>
      </c>
      <c r="I214" s="26">
        <f t="shared" si="43"/>
        <v>813057626</v>
      </c>
      <c r="J214" s="26">
        <f t="shared" si="43"/>
        <v>810059056</v>
      </c>
      <c r="K214" s="25">
        <f t="shared" si="43"/>
        <v>2284651240</v>
      </c>
      <c r="L214" s="25">
        <f t="shared" si="43"/>
        <v>811522218</v>
      </c>
      <c r="M214" s="26">
        <f t="shared" si="43"/>
        <v>698268121</v>
      </c>
      <c r="N214" s="26">
        <f t="shared" si="43"/>
        <v>839898677</v>
      </c>
      <c r="O214" s="25">
        <f t="shared" si="43"/>
        <v>2349689016</v>
      </c>
      <c r="P214" s="25">
        <f t="shared" si="43"/>
        <v>0</v>
      </c>
      <c r="Q214" s="26">
        <f t="shared" si="43"/>
        <v>0</v>
      </c>
      <c r="R214" s="26">
        <f t="shared" si="43"/>
        <v>0</v>
      </c>
      <c r="S214" s="25">
        <f t="shared" si="43"/>
        <v>0</v>
      </c>
      <c r="T214" s="25">
        <f t="shared" si="43"/>
        <v>0</v>
      </c>
      <c r="U214" s="26">
        <f t="shared" si="43"/>
        <v>0</v>
      </c>
      <c r="V214" s="26">
        <f t="shared" si="43"/>
        <v>0</v>
      </c>
      <c r="W214" s="36">
        <f t="shared" si="43"/>
        <v>0</v>
      </c>
    </row>
    <row r="215" spans="1:23" ht="13" x14ac:dyDescent="0.3">
      <c r="A215" s="14" t="s">
        <v>20</v>
      </c>
      <c r="B215" s="15" t="s">
        <v>380</v>
      </c>
      <c r="C215" s="16" t="s">
        <v>381</v>
      </c>
      <c r="D215" s="23">
        <v>994017024</v>
      </c>
      <c r="E215" s="24">
        <v>994017024</v>
      </c>
      <c r="F215" s="24">
        <v>425633391</v>
      </c>
      <c r="G215" s="31">
        <f t="shared" si="42"/>
        <v>0.42819527304192329</v>
      </c>
      <c r="H215" s="23">
        <v>79693237</v>
      </c>
      <c r="I215" s="24">
        <v>83845841</v>
      </c>
      <c r="J215" s="24">
        <v>30649700</v>
      </c>
      <c r="K215" s="23">
        <v>194188778</v>
      </c>
      <c r="L215" s="23">
        <v>81751385</v>
      </c>
      <c r="M215" s="24">
        <v>0</v>
      </c>
      <c r="N215" s="24">
        <v>149693228</v>
      </c>
      <c r="O215" s="23">
        <v>231444613</v>
      </c>
      <c r="P215" s="23">
        <v>0</v>
      </c>
      <c r="Q215" s="24">
        <v>0</v>
      </c>
      <c r="R215" s="24">
        <v>0</v>
      </c>
      <c r="S215" s="23">
        <v>0</v>
      </c>
      <c r="T215" s="23">
        <v>0</v>
      </c>
      <c r="U215" s="24">
        <v>0</v>
      </c>
      <c r="V215" s="24">
        <v>0</v>
      </c>
      <c r="W215" s="35">
        <v>0</v>
      </c>
    </row>
    <row r="216" spans="1:23" ht="13" x14ac:dyDescent="0.3">
      <c r="A216" s="14" t="s">
        <v>20</v>
      </c>
      <c r="B216" s="15" t="s">
        <v>382</v>
      </c>
      <c r="C216" s="16" t="s">
        <v>383</v>
      </c>
      <c r="D216" s="23">
        <v>5663182677</v>
      </c>
      <c r="E216" s="24">
        <v>5663182677</v>
      </c>
      <c r="F216" s="24">
        <v>2556113154</v>
      </c>
      <c r="G216" s="31">
        <f t="shared" si="42"/>
        <v>0.4513562955299314</v>
      </c>
      <c r="H216" s="23">
        <v>379420368</v>
      </c>
      <c r="I216" s="24">
        <v>581567469</v>
      </c>
      <c r="J216" s="24">
        <v>381656925</v>
      </c>
      <c r="K216" s="23">
        <v>1342644762</v>
      </c>
      <c r="L216" s="23">
        <v>431239681</v>
      </c>
      <c r="M216" s="24">
        <v>228135186</v>
      </c>
      <c r="N216" s="24">
        <v>554093525</v>
      </c>
      <c r="O216" s="23">
        <v>1213468392</v>
      </c>
      <c r="P216" s="23">
        <v>0</v>
      </c>
      <c r="Q216" s="24">
        <v>0</v>
      </c>
      <c r="R216" s="24">
        <v>0</v>
      </c>
      <c r="S216" s="23">
        <v>0</v>
      </c>
      <c r="T216" s="23">
        <v>0</v>
      </c>
      <c r="U216" s="24">
        <v>0</v>
      </c>
      <c r="V216" s="24">
        <v>0</v>
      </c>
      <c r="W216" s="35">
        <v>0</v>
      </c>
    </row>
    <row r="217" spans="1:23" ht="13" x14ac:dyDescent="0.3">
      <c r="A217" s="14" t="s">
        <v>20</v>
      </c>
      <c r="B217" s="15" t="s">
        <v>384</v>
      </c>
      <c r="C217" s="16" t="s">
        <v>385</v>
      </c>
      <c r="D217" s="23">
        <v>2516131497</v>
      </c>
      <c r="E217" s="24">
        <v>2516131497</v>
      </c>
      <c r="F217" s="24">
        <v>1255164870</v>
      </c>
      <c r="G217" s="31">
        <f t="shared" si="42"/>
        <v>0.4988470878793661</v>
      </c>
      <c r="H217" s="23">
        <v>148345325</v>
      </c>
      <c r="I217" s="24">
        <v>333711902</v>
      </c>
      <c r="J217" s="24">
        <v>153418348</v>
      </c>
      <c r="K217" s="23">
        <v>635475575</v>
      </c>
      <c r="L217" s="23">
        <v>300559701</v>
      </c>
      <c r="M217" s="24">
        <v>74550973</v>
      </c>
      <c r="N217" s="24">
        <v>244578621</v>
      </c>
      <c r="O217" s="23">
        <v>619689295</v>
      </c>
      <c r="P217" s="23">
        <v>0</v>
      </c>
      <c r="Q217" s="24">
        <v>0</v>
      </c>
      <c r="R217" s="24">
        <v>0</v>
      </c>
      <c r="S217" s="23">
        <v>0</v>
      </c>
      <c r="T217" s="23">
        <v>0</v>
      </c>
      <c r="U217" s="24">
        <v>0</v>
      </c>
      <c r="V217" s="24">
        <v>0</v>
      </c>
      <c r="W217" s="35">
        <v>0</v>
      </c>
    </row>
    <row r="218" spans="1:23" ht="13" x14ac:dyDescent="0.3">
      <c r="A218" s="14" t="s">
        <v>20</v>
      </c>
      <c r="B218" s="15" t="s">
        <v>386</v>
      </c>
      <c r="C218" s="16" t="s">
        <v>387</v>
      </c>
      <c r="D218" s="23">
        <v>522753416</v>
      </c>
      <c r="E218" s="24">
        <v>522753416</v>
      </c>
      <c r="F218" s="24">
        <v>214460108</v>
      </c>
      <c r="G218" s="31">
        <f t="shared" si="42"/>
        <v>0.41025099298442463</v>
      </c>
      <c r="H218" s="23">
        <v>0</v>
      </c>
      <c r="I218" s="24">
        <v>51459394</v>
      </c>
      <c r="J218" s="24">
        <v>41954461</v>
      </c>
      <c r="K218" s="23">
        <v>93413855</v>
      </c>
      <c r="L218" s="23">
        <v>38327788</v>
      </c>
      <c r="M218" s="24">
        <v>31047945</v>
      </c>
      <c r="N218" s="24">
        <v>51670520</v>
      </c>
      <c r="O218" s="23">
        <v>121046253</v>
      </c>
      <c r="P218" s="23">
        <v>0</v>
      </c>
      <c r="Q218" s="24">
        <v>0</v>
      </c>
      <c r="R218" s="24">
        <v>0</v>
      </c>
      <c r="S218" s="23">
        <v>0</v>
      </c>
      <c r="T218" s="23">
        <v>0</v>
      </c>
      <c r="U218" s="24">
        <v>0</v>
      </c>
      <c r="V218" s="24">
        <v>0</v>
      </c>
      <c r="W218" s="35">
        <v>0</v>
      </c>
    </row>
    <row r="219" spans="1:23" ht="13" x14ac:dyDescent="0.3">
      <c r="A219" s="14" t="s">
        <v>20</v>
      </c>
      <c r="B219" s="15" t="s">
        <v>388</v>
      </c>
      <c r="C219" s="16" t="s">
        <v>389</v>
      </c>
      <c r="D219" s="23">
        <v>1265588350</v>
      </c>
      <c r="E219" s="24">
        <v>1265588350</v>
      </c>
      <c r="F219" s="24">
        <v>429394697</v>
      </c>
      <c r="G219" s="31">
        <f t="shared" si="42"/>
        <v>0.33928464733418257</v>
      </c>
      <c r="H219" s="23">
        <v>50571723</v>
      </c>
      <c r="I219" s="24">
        <v>65754939</v>
      </c>
      <c r="J219" s="24">
        <v>69242586</v>
      </c>
      <c r="K219" s="23">
        <v>185569248</v>
      </c>
      <c r="L219" s="23">
        <v>79962953</v>
      </c>
      <c r="M219" s="24">
        <v>65570976</v>
      </c>
      <c r="N219" s="24">
        <v>98291520</v>
      </c>
      <c r="O219" s="23">
        <v>243825449</v>
      </c>
      <c r="P219" s="23">
        <v>0</v>
      </c>
      <c r="Q219" s="24">
        <v>0</v>
      </c>
      <c r="R219" s="24">
        <v>0</v>
      </c>
      <c r="S219" s="23">
        <v>0</v>
      </c>
      <c r="T219" s="23">
        <v>0</v>
      </c>
      <c r="U219" s="24">
        <v>0</v>
      </c>
      <c r="V219" s="24">
        <v>0</v>
      </c>
      <c r="W219" s="35">
        <v>0</v>
      </c>
    </row>
    <row r="220" spans="1:23" ht="13" x14ac:dyDescent="0.3">
      <c r="A220" s="14" t="s">
        <v>20</v>
      </c>
      <c r="B220" s="15" t="s">
        <v>390</v>
      </c>
      <c r="C220" s="16" t="s">
        <v>391</v>
      </c>
      <c r="D220" s="23">
        <v>832967112</v>
      </c>
      <c r="E220" s="24">
        <v>832967112</v>
      </c>
      <c r="F220" s="24">
        <v>472071981</v>
      </c>
      <c r="G220" s="31">
        <f t="shared" si="42"/>
        <v>0.56673543792927084</v>
      </c>
      <c r="H220" s="23">
        <v>187604655</v>
      </c>
      <c r="I220" s="24">
        <v>57556187</v>
      </c>
      <c r="J220" s="24">
        <v>49567434</v>
      </c>
      <c r="K220" s="23">
        <v>294728276</v>
      </c>
      <c r="L220" s="23">
        <v>57048979</v>
      </c>
      <c r="M220" s="24">
        <v>53047791</v>
      </c>
      <c r="N220" s="24">
        <v>67246935</v>
      </c>
      <c r="O220" s="23">
        <v>177343705</v>
      </c>
      <c r="P220" s="23">
        <v>0</v>
      </c>
      <c r="Q220" s="24">
        <v>0</v>
      </c>
      <c r="R220" s="24">
        <v>0</v>
      </c>
      <c r="S220" s="23">
        <v>0</v>
      </c>
      <c r="T220" s="23">
        <v>0</v>
      </c>
      <c r="U220" s="24">
        <v>0</v>
      </c>
      <c r="V220" s="24">
        <v>0</v>
      </c>
      <c r="W220" s="35">
        <v>0</v>
      </c>
    </row>
    <row r="221" spans="1:23" ht="13" x14ac:dyDescent="0.3">
      <c r="A221" s="14" t="s">
        <v>35</v>
      </c>
      <c r="B221" s="15" t="s">
        <v>392</v>
      </c>
      <c r="C221" s="16" t="s">
        <v>393</v>
      </c>
      <c r="D221" s="23">
        <v>782952931</v>
      </c>
      <c r="E221" s="24">
        <v>796475015</v>
      </c>
      <c r="F221" s="24">
        <v>406370395</v>
      </c>
      <c r="G221" s="31">
        <f t="shared" si="42"/>
        <v>0.51902276485634613</v>
      </c>
      <c r="H221" s="23">
        <v>31472974</v>
      </c>
      <c r="I221" s="24">
        <v>51641186</v>
      </c>
      <c r="J221" s="24">
        <v>61289016</v>
      </c>
      <c r="K221" s="23">
        <v>144403176</v>
      </c>
      <c r="L221" s="23">
        <v>69746973</v>
      </c>
      <c r="M221" s="24">
        <v>64599905</v>
      </c>
      <c r="N221" s="24">
        <v>127620341</v>
      </c>
      <c r="O221" s="23">
        <v>261967219</v>
      </c>
      <c r="P221" s="23">
        <v>0</v>
      </c>
      <c r="Q221" s="24">
        <v>0</v>
      </c>
      <c r="R221" s="24">
        <v>0</v>
      </c>
      <c r="S221" s="23">
        <v>0</v>
      </c>
      <c r="T221" s="23">
        <v>0</v>
      </c>
      <c r="U221" s="24">
        <v>0</v>
      </c>
      <c r="V221" s="24">
        <v>0</v>
      </c>
      <c r="W221" s="35">
        <v>0</v>
      </c>
    </row>
    <row r="222" spans="1:23" ht="14" x14ac:dyDescent="0.3">
      <c r="A222" s="17" t="s">
        <v>0</v>
      </c>
      <c r="B222" s="18" t="s">
        <v>394</v>
      </c>
      <c r="C222" s="19" t="s">
        <v>0</v>
      </c>
      <c r="D222" s="25">
        <f>SUM(D215:D221)</f>
        <v>12577593007</v>
      </c>
      <c r="E222" s="26">
        <f>SUM(E215:E221)</f>
        <v>12591115091</v>
      </c>
      <c r="F222" s="26">
        <f>SUM(F215:F221)</f>
        <v>5759208596</v>
      </c>
      <c r="G222" s="32">
        <f t="shared" si="42"/>
        <v>0.45789433580771294</v>
      </c>
      <c r="H222" s="25">
        <f t="shared" ref="H222:W222" si="44">SUM(H215:H221)</f>
        <v>877108282</v>
      </c>
      <c r="I222" s="26">
        <f t="shared" si="44"/>
        <v>1225536918</v>
      </c>
      <c r="J222" s="26">
        <f t="shared" si="44"/>
        <v>787778470</v>
      </c>
      <c r="K222" s="25">
        <f t="shared" si="44"/>
        <v>2890423670</v>
      </c>
      <c r="L222" s="25">
        <f t="shared" si="44"/>
        <v>1058637460</v>
      </c>
      <c r="M222" s="26">
        <f t="shared" si="44"/>
        <v>516952776</v>
      </c>
      <c r="N222" s="26">
        <f t="shared" si="44"/>
        <v>1293194690</v>
      </c>
      <c r="O222" s="25">
        <f t="shared" si="44"/>
        <v>2868784926</v>
      </c>
      <c r="P222" s="25">
        <f t="shared" si="44"/>
        <v>0</v>
      </c>
      <c r="Q222" s="26">
        <f t="shared" si="44"/>
        <v>0</v>
      </c>
      <c r="R222" s="26">
        <f t="shared" si="44"/>
        <v>0</v>
      </c>
      <c r="S222" s="25">
        <f t="shared" si="44"/>
        <v>0</v>
      </c>
      <c r="T222" s="25">
        <f t="shared" si="44"/>
        <v>0</v>
      </c>
      <c r="U222" s="26">
        <f t="shared" si="44"/>
        <v>0</v>
      </c>
      <c r="V222" s="26">
        <f t="shared" si="44"/>
        <v>0</v>
      </c>
      <c r="W222" s="36">
        <f t="shared" si="44"/>
        <v>0</v>
      </c>
    </row>
    <row r="223" spans="1:23" ht="13" x14ac:dyDescent="0.3">
      <c r="A223" s="14" t="s">
        <v>20</v>
      </c>
      <c r="B223" s="15" t="s">
        <v>395</v>
      </c>
      <c r="C223" s="16" t="s">
        <v>396</v>
      </c>
      <c r="D223" s="23">
        <v>1114601724</v>
      </c>
      <c r="E223" s="24">
        <v>1114601724</v>
      </c>
      <c r="F223" s="24">
        <v>556819364</v>
      </c>
      <c r="G223" s="31">
        <f t="shared" si="42"/>
        <v>0.49956800892226144</v>
      </c>
      <c r="H223" s="23">
        <v>95415278</v>
      </c>
      <c r="I223" s="24">
        <v>106258278</v>
      </c>
      <c r="J223" s="24">
        <v>96179838</v>
      </c>
      <c r="K223" s="23">
        <v>297853394</v>
      </c>
      <c r="L223" s="23">
        <v>81184585</v>
      </c>
      <c r="M223" s="24">
        <v>77535307</v>
      </c>
      <c r="N223" s="24">
        <v>100246078</v>
      </c>
      <c r="O223" s="23">
        <v>258965970</v>
      </c>
      <c r="P223" s="23">
        <v>0</v>
      </c>
      <c r="Q223" s="24">
        <v>0</v>
      </c>
      <c r="R223" s="24">
        <v>0</v>
      </c>
      <c r="S223" s="23">
        <v>0</v>
      </c>
      <c r="T223" s="23">
        <v>0</v>
      </c>
      <c r="U223" s="24">
        <v>0</v>
      </c>
      <c r="V223" s="24">
        <v>0</v>
      </c>
      <c r="W223" s="35">
        <v>0</v>
      </c>
    </row>
    <row r="224" spans="1:23" ht="13" x14ac:dyDescent="0.3">
      <c r="A224" s="14" t="s">
        <v>20</v>
      </c>
      <c r="B224" s="15" t="s">
        <v>397</v>
      </c>
      <c r="C224" s="16" t="s">
        <v>398</v>
      </c>
      <c r="D224" s="23">
        <v>1344289255</v>
      </c>
      <c r="E224" s="24">
        <v>1344289255</v>
      </c>
      <c r="F224" s="24">
        <v>706462130</v>
      </c>
      <c r="G224" s="31">
        <f t="shared" si="42"/>
        <v>0.52552836182566975</v>
      </c>
      <c r="H224" s="23">
        <v>87768370</v>
      </c>
      <c r="I224" s="24">
        <v>97053663</v>
      </c>
      <c r="J224" s="24">
        <v>137372770</v>
      </c>
      <c r="K224" s="23">
        <v>322194803</v>
      </c>
      <c r="L224" s="23">
        <v>82461527</v>
      </c>
      <c r="M224" s="24">
        <v>145907332</v>
      </c>
      <c r="N224" s="24">
        <v>155898468</v>
      </c>
      <c r="O224" s="23">
        <v>384267327</v>
      </c>
      <c r="P224" s="23">
        <v>0</v>
      </c>
      <c r="Q224" s="24">
        <v>0</v>
      </c>
      <c r="R224" s="24">
        <v>0</v>
      </c>
      <c r="S224" s="23">
        <v>0</v>
      </c>
      <c r="T224" s="23">
        <v>0</v>
      </c>
      <c r="U224" s="24">
        <v>0</v>
      </c>
      <c r="V224" s="24">
        <v>0</v>
      </c>
      <c r="W224" s="35">
        <v>0</v>
      </c>
    </row>
    <row r="225" spans="1:23" ht="13" x14ac:dyDescent="0.3">
      <c r="A225" s="14" t="s">
        <v>20</v>
      </c>
      <c r="B225" s="15" t="s">
        <v>399</v>
      </c>
      <c r="C225" s="16" t="s">
        <v>400</v>
      </c>
      <c r="D225" s="23">
        <v>1875423413</v>
      </c>
      <c r="E225" s="24">
        <v>1875423413</v>
      </c>
      <c r="F225" s="24">
        <v>599108776</v>
      </c>
      <c r="G225" s="31">
        <f t="shared" si="42"/>
        <v>0.31945254167518489</v>
      </c>
      <c r="H225" s="23">
        <v>82038801</v>
      </c>
      <c r="I225" s="24">
        <v>78772766</v>
      </c>
      <c r="J225" s="24">
        <v>72972272</v>
      </c>
      <c r="K225" s="23">
        <v>233783839</v>
      </c>
      <c r="L225" s="23">
        <v>105101465</v>
      </c>
      <c r="M225" s="24">
        <v>91807006</v>
      </c>
      <c r="N225" s="24">
        <v>168416466</v>
      </c>
      <c r="O225" s="23">
        <v>365324937</v>
      </c>
      <c r="P225" s="23">
        <v>0</v>
      </c>
      <c r="Q225" s="24">
        <v>0</v>
      </c>
      <c r="R225" s="24">
        <v>0</v>
      </c>
      <c r="S225" s="23">
        <v>0</v>
      </c>
      <c r="T225" s="23">
        <v>0</v>
      </c>
      <c r="U225" s="24">
        <v>0</v>
      </c>
      <c r="V225" s="24">
        <v>0</v>
      </c>
      <c r="W225" s="35">
        <v>0</v>
      </c>
    </row>
    <row r="226" spans="1:23" ht="13" x14ac:dyDescent="0.3">
      <c r="A226" s="14" t="s">
        <v>20</v>
      </c>
      <c r="B226" s="15" t="s">
        <v>401</v>
      </c>
      <c r="C226" s="16" t="s">
        <v>402</v>
      </c>
      <c r="D226" s="23">
        <v>4556980897</v>
      </c>
      <c r="E226" s="24">
        <v>4556980897</v>
      </c>
      <c r="F226" s="24">
        <v>2297241856</v>
      </c>
      <c r="G226" s="31">
        <f t="shared" si="42"/>
        <v>0.50411487516051356</v>
      </c>
      <c r="H226" s="23">
        <v>334903274</v>
      </c>
      <c r="I226" s="24">
        <v>359406047</v>
      </c>
      <c r="J226" s="24">
        <v>423349887</v>
      </c>
      <c r="K226" s="23">
        <v>1117659208</v>
      </c>
      <c r="L226" s="23">
        <v>386252970</v>
      </c>
      <c r="M226" s="24">
        <v>408102015</v>
      </c>
      <c r="N226" s="24">
        <v>385227663</v>
      </c>
      <c r="O226" s="23">
        <v>1179582648</v>
      </c>
      <c r="P226" s="23">
        <v>0</v>
      </c>
      <c r="Q226" s="24">
        <v>0</v>
      </c>
      <c r="R226" s="24">
        <v>0</v>
      </c>
      <c r="S226" s="23">
        <v>0</v>
      </c>
      <c r="T226" s="23">
        <v>0</v>
      </c>
      <c r="U226" s="24">
        <v>0</v>
      </c>
      <c r="V226" s="24">
        <v>0</v>
      </c>
      <c r="W226" s="35">
        <v>0</v>
      </c>
    </row>
    <row r="227" spans="1:23" ht="13" x14ac:dyDescent="0.3">
      <c r="A227" s="14" t="s">
        <v>35</v>
      </c>
      <c r="B227" s="15" t="s">
        <v>403</v>
      </c>
      <c r="C227" s="16" t="s">
        <v>404</v>
      </c>
      <c r="D227" s="23">
        <v>303772341</v>
      </c>
      <c r="E227" s="24">
        <v>303772341</v>
      </c>
      <c r="F227" s="24">
        <v>152560635</v>
      </c>
      <c r="G227" s="31">
        <f t="shared" si="42"/>
        <v>0.50222029595512119</v>
      </c>
      <c r="H227" s="23">
        <v>25474792</v>
      </c>
      <c r="I227" s="24">
        <v>27139129</v>
      </c>
      <c r="J227" s="24">
        <v>20069578</v>
      </c>
      <c r="K227" s="23">
        <v>72683499</v>
      </c>
      <c r="L227" s="23">
        <v>23506439</v>
      </c>
      <c r="M227" s="24">
        <v>18473308</v>
      </c>
      <c r="N227" s="24">
        <v>37897389</v>
      </c>
      <c r="O227" s="23">
        <v>79877136</v>
      </c>
      <c r="P227" s="23">
        <v>0</v>
      </c>
      <c r="Q227" s="24">
        <v>0</v>
      </c>
      <c r="R227" s="24">
        <v>0</v>
      </c>
      <c r="S227" s="23">
        <v>0</v>
      </c>
      <c r="T227" s="23">
        <v>0</v>
      </c>
      <c r="U227" s="24">
        <v>0</v>
      </c>
      <c r="V227" s="24">
        <v>0</v>
      </c>
      <c r="W227" s="35">
        <v>0</v>
      </c>
    </row>
    <row r="228" spans="1:23" ht="14" x14ac:dyDescent="0.3">
      <c r="A228" s="17" t="s">
        <v>0</v>
      </c>
      <c r="B228" s="18" t="s">
        <v>405</v>
      </c>
      <c r="C228" s="19" t="s">
        <v>0</v>
      </c>
      <c r="D228" s="25">
        <f>SUM(D223:D227)</f>
        <v>9195067630</v>
      </c>
      <c r="E228" s="26">
        <f>SUM(E223:E227)</f>
        <v>9195067630</v>
      </c>
      <c r="F228" s="26">
        <f>SUM(F223:F227)</f>
        <v>4312192761</v>
      </c>
      <c r="G228" s="32">
        <f t="shared" si="42"/>
        <v>0.46896803096161677</v>
      </c>
      <c r="H228" s="25">
        <f t="shared" ref="H228:W228" si="45">SUM(H223:H227)</f>
        <v>625600515</v>
      </c>
      <c r="I228" s="26">
        <f t="shared" si="45"/>
        <v>668629883</v>
      </c>
      <c r="J228" s="26">
        <f t="shared" si="45"/>
        <v>749944345</v>
      </c>
      <c r="K228" s="25">
        <f t="shared" si="45"/>
        <v>2044174743</v>
      </c>
      <c r="L228" s="25">
        <f t="shared" si="45"/>
        <v>678506986</v>
      </c>
      <c r="M228" s="26">
        <f t="shared" si="45"/>
        <v>741824968</v>
      </c>
      <c r="N228" s="26">
        <f t="shared" si="45"/>
        <v>847686064</v>
      </c>
      <c r="O228" s="25">
        <f t="shared" si="45"/>
        <v>2268018018</v>
      </c>
      <c r="P228" s="25">
        <f t="shared" si="45"/>
        <v>0</v>
      </c>
      <c r="Q228" s="26">
        <f t="shared" si="45"/>
        <v>0</v>
      </c>
      <c r="R228" s="26">
        <f t="shared" si="45"/>
        <v>0</v>
      </c>
      <c r="S228" s="25">
        <f t="shared" si="45"/>
        <v>0</v>
      </c>
      <c r="T228" s="25">
        <f t="shared" si="45"/>
        <v>0</v>
      </c>
      <c r="U228" s="26">
        <f t="shared" si="45"/>
        <v>0</v>
      </c>
      <c r="V228" s="26">
        <f t="shared" si="45"/>
        <v>0</v>
      </c>
      <c r="W228" s="36">
        <f t="shared" si="45"/>
        <v>0</v>
      </c>
    </row>
    <row r="229" spans="1:23" ht="14" x14ac:dyDescent="0.3">
      <c r="A229" s="17" t="s">
        <v>0</v>
      </c>
      <c r="B229" s="18" t="s">
        <v>406</v>
      </c>
      <c r="C229" s="19" t="s">
        <v>0</v>
      </c>
      <c r="D229" s="25">
        <f>SUM(D206:D213,D215:D221,D223:D227)</f>
        <v>32002455787</v>
      </c>
      <c r="E229" s="26">
        <f>SUM(E206:E213,E215:E221,E223:E227)</f>
        <v>32015977871</v>
      </c>
      <c r="F229" s="26">
        <f>SUM(F206:F213,F215:F221,F223:F227)</f>
        <v>14705741613</v>
      </c>
      <c r="G229" s="32">
        <f t="shared" si="42"/>
        <v>0.45951916036936608</v>
      </c>
      <c r="H229" s="25">
        <f t="shared" ref="H229:W229" si="46">SUM(H206:H213,H215:H221,H223:H227)</f>
        <v>2164243355</v>
      </c>
      <c r="I229" s="26">
        <f t="shared" si="46"/>
        <v>2707224427</v>
      </c>
      <c r="J229" s="26">
        <f t="shared" si="46"/>
        <v>2347781871</v>
      </c>
      <c r="K229" s="25">
        <f t="shared" si="46"/>
        <v>7219249653</v>
      </c>
      <c r="L229" s="25">
        <f t="shared" si="46"/>
        <v>2548666664</v>
      </c>
      <c r="M229" s="26">
        <f t="shared" si="46"/>
        <v>1957045865</v>
      </c>
      <c r="N229" s="26">
        <f t="shared" si="46"/>
        <v>2980779431</v>
      </c>
      <c r="O229" s="25">
        <f t="shared" si="46"/>
        <v>7486491960</v>
      </c>
      <c r="P229" s="25">
        <f t="shared" si="46"/>
        <v>0</v>
      </c>
      <c r="Q229" s="26">
        <f t="shared" si="46"/>
        <v>0</v>
      </c>
      <c r="R229" s="26">
        <f t="shared" si="46"/>
        <v>0</v>
      </c>
      <c r="S229" s="25">
        <f t="shared" si="46"/>
        <v>0</v>
      </c>
      <c r="T229" s="25">
        <f t="shared" si="46"/>
        <v>0</v>
      </c>
      <c r="U229" s="26">
        <f t="shared" si="46"/>
        <v>0</v>
      </c>
      <c r="V229" s="26">
        <f t="shared" si="46"/>
        <v>0</v>
      </c>
      <c r="W229" s="36">
        <f t="shared" si="46"/>
        <v>0</v>
      </c>
    </row>
    <row r="230" spans="1:23" ht="14.5" customHeight="1" x14ac:dyDescent="0.3">
      <c r="A230" s="10"/>
      <c r="B230" s="11" t="s">
        <v>606</v>
      </c>
      <c r="D230" s="27"/>
      <c r="E230" s="28"/>
      <c r="F230" s="28"/>
      <c r="G230" s="33"/>
      <c r="H230" s="27"/>
      <c r="I230" s="28"/>
      <c r="J230" s="28"/>
      <c r="K230" s="27"/>
      <c r="L230" s="27"/>
      <c r="M230" s="28"/>
      <c r="N230" s="28"/>
      <c r="O230" s="27"/>
      <c r="P230" s="27"/>
      <c r="Q230" s="28"/>
      <c r="R230" s="28"/>
      <c r="S230" s="27"/>
      <c r="T230" s="27"/>
      <c r="U230" s="28"/>
      <c r="V230" s="28"/>
      <c r="W230" s="37"/>
    </row>
    <row r="231" spans="1:23" ht="14.5" customHeight="1" x14ac:dyDescent="0.3">
      <c r="A231" s="13" t="s">
        <v>0</v>
      </c>
      <c r="B231" s="11" t="s">
        <v>407</v>
      </c>
      <c r="D231" s="27"/>
      <c r="E231" s="28"/>
      <c r="F231" s="28"/>
      <c r="G231" s="33"/>
      <c r="H231" s="27"/>
      <c r="I231" s="28"/>
      <c r="J231" s="28"/>
      <c r="K231" s="27"/>
      <c r="L231" s="27"/>
      <c r="M231" s="28"/>
      <c r="N231" s="28"/>
      <c r="O231" s="27"/>
      <c r="P231" s="27"/>
      <c r="Q231" s="28"/>
      <c r="R231" s="28"/>
      <c r="S231" s="27"/>
      <c r="T231" s="27"/>
      <c r="U231" s="28"/>
      <c r="V231" s="28"/>
      <c r="W231" s="37"/>
    </row>
    <row r="232" spans="1:23" ht="13" x14ac:dyDescent="0.3">
      <c r="A232" s="14" t="s">
        <v>20</v>
      </c>
      <c r="B232" s="15" t="s">
        <v>408</v>
      </c>
      <c r="C232" s="16" t="s">
        <v>409</v>
      </c>
      <c r="D232" s="23">
        <v>706266002</v>
      </c>
      <c r="E232" s="24">
        <v>706266002</v>
      </c>
      <c r="F232" s="24">
        <v>280377083</v>
      </c>
      <c r="G232" s="31">
        <f t="shared" ref="G232:G258" si="47">IF(($D232     =0),0,($F232     /$D232     ))</f>
        <v>0.39698510505394541</v>
      </c>
      <c r="H232" s="23">
        <v>51075026</v>
      </c>
      <c r="I232" s="24">
        <v>35308398</v>
      </c>
      <c r="J232" s="24">
        <v>45741095</v>
      </c>
      <c r="K232" s="23">
        <v>132124519</v>
      </c>
      <c r="L232" s="23">
        <v>51389413</v>
      </c>
      <c r="M232" s="24">
        <v>51223943</v>
      </c>
      <c r="N232" s="24">
        <v>45639208</v>
      </c>
      <c r="O232" s="23">
        <v>148252564</v>
      </c>
      <c r="P232" s="23">
        <v>0</v>
      </c>
      <c r="Q232" s="24">
        <v>0</v>
      </c>
      <c r="R232" s="24">
        <v>0</v>
      </c>
      <c r="S232" s="23">
        <v>0</v>
      </c>
      <c r="T232" s="23">
        <v>0</v>
      </c>
      <c r="U232" s="24">
        <v>0</v>
      </c>
      <c r="V232" s="24">
        <v>0</v>
      </c>
      <c r="W232" s="35">
        <v>0</v>
      </c>
    </row>
    <row r="233" spans="1:23" ht="13" x14ac:dyDescent="0.3">
      <c r="A233" s="14" t="s">
        <v>20</v>
      </c>
      <c r="B233" s="15" t="s">
        <v>410</v>
      </c>
      <c r="C233" s="16" t="s">
        <v>411</v>
      </c>
      <c r="D233" s="23">
        <v>2818588356</v>
      </c>
      <c r="E233" s="24">
        <v>2818588356</v>
      </c>
      <c r="F233" s="24">
        <v>1618760178</v>
      </c>
      <c r="G233" s="31">
        <f t="shared" si="47"/>
        <v>0.57431592469120385</v>
      </c>
      <c r="H233" s="23">
        <v>206065765</v>
      </c>
      <c r="I233" s="24">
        <v>147098544</v>
      </c>
      <c r="J233" s="24">
        <v>373656741</v>
      </c>
      <c r="K233" s="23">
        <v>726821050</v>
      </c>
      <c r="L233" s="23">
        <v>201935031</v>
      </c>
      <c r="M233" s="24">
        <v>358966938</v>
      </c>
      <c r="N233" s="24">
        <v>331037159</v>
      </c>
      <c r="O233" s="23">
        <v>891939128</v>
      </c>
      <c r="P233" s="23">
        <v>0</v>
      </c>
      <c r="Q233" s="24">
        <v>0</v>
      </c>
      <c r="R233" s="24">
        <v>0</v>
      </c>
      <c r="S233" s="23">
        <v>0</v>
      </c>
      <c r="T233" s="23">
        <v>0</v>
      </c>
      <c r="U233" s="24">
        <v>0</v>
      </c>
      <c r="V233" s="24">
        <v>0</v>
      </c>
      <c r="W233" s="35">
        <v>0</v>
      </c>
    </row>
    <row r="234" spans="1:23" ht="13" x14ac:dyDescent="0.3">
      <c r="A234" s="14" t="s">
        <v>20</v>
      </c>
      <c r="B234" s="15" t="s">
        <v>412</v>
      </c>
      <c r="C234" s="16" t="s">
        <v>413</v>
      </c>
      <c r="D234" s="23">
        <v>6732717976</v>
      </c>
      <c r="E234" s="24">
        <v>6732717976</v>
      </c>
      <c r="F234" s="24">
        <v>1740453526</v>
      </c>
      <c r="G234" s="31">
        <f t="shared" si="47"/>
        <v>0.25850682179235246</v>
      </c>
      <c r="H234" s="23">
        <v>15386919</v>
      </c>
      <c r="I234" s="24">
        <v>389472501</v>
      </c>
      <c r="J234" s="24">
        <v>397498486</v>
      </c>
      <c r="K234" s="23">
        <v>802357906</v>
      </c>
      <c r="L234" s="23">
        <v>273191618</v>
      </c>
      <c r="M234" s="24">
        <v>317571123</v>
      </c>
      <c r="N234" s="24">
        <v>347332879</v>
      </c>
      <c r="O234" s="23">
        <v>938095620</v>
      </c>
      <c r="P234" s="23">
        <v>0</v>
      </c>
      <c r="Q234" s="24">
        <v>0</v>
      </c>
      <c r="R234" s="24">
        <v>0</v>
      </c>
      <c r="S234" s="23">
        <v>0</v>
      </c>
      <c r="T234" s="23">
        <v>0</v>
      </c>
      <c r="U234" s="24">
        <v>0</v>
      </c>
      <c r="V234" s="24">
        <v>0</v>
      </c>
      <c r="W234" s="35">
        <v>0</v>
      </c>
    </row>
    <row r="235" spans="1:23" ht="13" x14ac:dyDescent="0.3">
      <c r="A235" s="14" t="s">
        <v>20</v>
      </c>
      <c r="B235" s="15" t="s">
        <v>414</v>
      </c>
      <c r="C235" s="16" t="s">
        <v>415</v>
      </c>
      <c r="D235" s="23">
        <v>280763966</v>
      </c>
      <c r="E235" s="24">
        <v>280763966</v>
      </c>
      <c r="F235" s="24">
        <v>89802538</v>
      </c>
      <c r="G235" s="31">
        <f t="shared" si="47"/>
        <v>0.3198506534845002</v>
      </c>
      <c r="H235" s="23">
        <v>0</v>
      </c>
      <c r="I235" s="24">
        <v>0</v>
      </c>
      <c r="J235" s="24">
        <v>11813435</v>
      </c>
      <c r="K235" s="23">
        <v>11813435</v>
      </c>
      <c r="L235" s="23">
        <v>24095560</v>
      </c>
      <c r="M235" s="24">
        <v>30129693</v>
      </c>
      <c r="N235" s="24">
        <v>23763850</v>
      </c>
      <c r="O235" s="23">
        <v>77989103</v>
      </c>
      <c r="P235" s="23">
        <v>0</v>
      </c>
      <c r="Q235" s="24">
        <v>0</v>
      </c>
      <c r="R235" s="24">
        <v>0</v>
      </c>
      <c r="S235" s="23">
        <v>0</v>
      </c>
      <c r="T235" s="23">
        <v>0</v>
      </c>
      <c r="U235" s="24">
        <v>0</v>
      </c>
      <c r="V235" s="24">
        <v>0</v>
      </c>
      <c r="W235" s="35">
        <v>0</v>
      </c>
    </row>
    <row r="236" spans="1:23" ht="13" x14ac:dyDescent="0.3">
      <c r="A236" s="14" t="s">
        <v>20</v>
      </c>
      <c r="B236" s="15" t="s">
        <v>416</v>
      </c>
      <c r="C236" s="16" t="s">
        <v>417</v>
      </c>
      <c r="D236" s="23">
        <v>1453744138</v>
      </c>
      <c r="E236" s="24">
        <v>1453744138</v>
      </c>
      <c r="F236" s="24">
        <v>531706264</v>
      </c>
      <c r="G236" s="31">
        <f t="shared" si="47"/>
        <v>0.36574954980145208</v>
      </c>
      <c r="H236" s="23">
        <v>47073325</v>
      </c>
      <c r="I236" s="24">
        <v>63843745</v>
      </c>
      <c r="J236" s="24">
        <v>83577071</v>
      </c>
      <c r="K236" s="23">
        <v>194494141</v>
      </c>
      <c r="L236" s="23">
        <v>53982896</v>
      </c>
      <c r="M236" s="24">
        <v>95663178</v>
      </c>
      <c r="N236" s="24">
        <v>187566049</v>
      </c>
      <c r="O236" s="23">
        <v>337212123</v>
      </c>
      <c r="P236" s="23">
        <v>0</v>
      </c>
      <c r="Q236" s="24">
        <v>0</v>
      </c>
      <c r="R236" s="24">
        <v>0</v>
      </c>
      <c r="S236" s="23">
        <v>0</v>
      </c>
      <c r="T236" s="23">
        <v>0</v>
      </c>
      <c r="U236" s="24">
        <v>0</v>
      </c>
      <c r="V236" s="24">
        <v>0</v>
      </c>
      <c r="W236" s="35">
        <v>0</v>
      </c>
    </row>
    <row r="237" spans="1:23" ht="13" x14ac:dyDescent="0.3">
      <c r="A237" s="14" t="s">
        <v>35</v>
      </c>
      <c r="B237" s="15" t="s">
        <v>418</v>
      </c>
      <c r="C237" s="16" t="s">
        <v>419</v>
      </c>
      <c r="D237" s="23">
        <v>494567283</v>
      </c>
      <c r="E237" s="24">
        <v>494567283</v>
      </c>
      <c r="F237" s="24">
        <v>237715735</v>
      </c>
      <c r="G237" s="31">
        <f t="shared" si="47"/>
        <v>0.48065398414152682</v>
      </c>
      <c r="H237" s="23">
        <v>38557369</v>
      </c>
      <c r="I237" s="24">
        <v>12845924</v>
      </c>
      <c r="J237" s="24">
        <v>59324481</v>
      </c>
      <c r="K237" s="23">
        <v>110727774</v>
      </c>
      <c r="L237" s="23">
        <v>29215247</v>
      </c>
      <c r="M237" s="24">
        <v>38695738</v>
      </c>
      <c r="N237" s="24">
        <v>59076976</v>
      </c>
      <c r="O237" s="23">
        <v>126987961</v>
      </c>
      <c r="P237" s="23">
        <v>0</v>
      </c>
      <c r="Q237" s="24">
        <v>0</v>
      </c>
      <c r="R237" s="24">
        <v>0</v>
      </c>
      <c r="S237" s="23">
        <v>0</v>
      </c>
      <c r="T237" s="23">
        <v>0</v>
      </c>
      <c r="U237" s="24">
        <v>0</v>
      </c>
      <c r="V237" s="24">
        <v>0</v>
      </c>
      <c r="W237" s="35">
        <v>0</v>
      </c>
    </row>
    <row r="238" spans="1:23" ht="14" x14ac:dyDescent="0.3">
      <c r="A238" s="17" t="s">
        <v>0</v>
      </c>
      <c r="B238" s="18" t="s">
        <v>420</v>
      </c>
      <c r="C238" s="19" t="s">
        <v>0</v>
      </c>
      <c r="D238" s="25">
        <f>SUM(D232:D237)</f>
        <v>12486647721</v>
      </c>
      <c r="E238" s="26">
        <f>SUM(E232:E237)</f>
        <v>12486647721</v>
      </c>
      <c r="F238" s="26">
        <f>SUM(F232:F237)</f>
        <v>4498815324</v>
      </c>
      <c r="G238" s="32">
        <f t="shared" si="47"/>
        <v>0.36029008141503893</v>
      </c>
      <c r="H238" s="25">
        <f t="shared" ref="H238:W238" si="48">SUM(H232:H237)</f>
        <v>358158404</v>
      </c>
      <c r="I238" s="26">
        <f t="shared" si="48"/>
        <v>648569112</v>
      </c>
      <c r="J238" s="26">
        <f t="shared" si="48"/>
        <v>971611309</v>
      </c>
      <c r="K238" s="25">
        <f t="shared" si="48"/>
        <v>1978338825</v>
      </c>
      <c r="L238" s="25">
        <f t="shared" si="48"/>
        <v>633809765</v>
      </c>
      <c r="M238" s="26">
        <f t="shared" si="48"/>
        <v>892250613</v>
      </c>
      <c r="N238" s="26">
        <f t="shared" si="48"/>
        <v>994416121</v>
      </c>
      <c r="O238" s="25">
        <f t="shared" si="48"/>
        <v>2520476499</v>
      </c>
      <c r="P238" s="25">
        <f t="shared" si="48"/>
        <v>0</v>
      </c>
      <c r="Q238" s="26">
        <f t="shared" si="48"/>
        <v>0</v>
      </c>
      <c r="R238" s="26">
        <f t="shared" si="48"/>
        <v>0</v>
      </c>
      <c r="S238" s="25">
        <f t="shared" si="48"/>
        <v>0</v>
      </c>
      <c r="T238" s="25">
        <f t="shared" si="48"/>
        <v>0</v>
      </c>
      <c r="U238" s="26">
        <f t="shared" si="48"/>
        <v>0</v>
      </c>
      <c r="V238" s="26">
        <f t="shared" si="48"/>
        <v>0</v>
      </c>
      <c r="W238" s="36">
        <f t="shared" si="48"/>
        <v>0</v>
      </c>
    </row>
    <row r="239" spans="1:23" ht="13" x14ac:dyDescent="0.3">
      <c r="A239" s="14" t="s">
        <v>20</v>
      </c>
      <c r="B239" s="15" t="s">
        <v>421</v>
      </c>
      <c r="C239" s="16" t="s">
        <v>422</v>
      </c>
      <c r="D239" s="23">
        <v>256996714</v>
      </c>
      <c r="E239" s="24">
        <v>256996714</v>
      </c>
      <c r="F239" s="24">
        <v>140369416</v>
      </c>
      <c r="G239" s="31">
        <f t="shared" si="47"/>
        <v>0.54619148165450859</v>
      </c>
      <c r="H239" s="23">
        <v>18235976</v>
      </c>
      <c r="I239" s="24">
        <v>22687811</v>
      </c>
      <c r="J239" s="24">
        <v>23929406</v>
      </c>
      <c r="K239" s="23">
        <v>64853193</v>
      </c>
      <c r="L239" s="23">
        <v>19046251</v>
      </c>
      <c r="M239" s="24">
        <v>23424532</v>
      </c>
      <c r="N239" s="24">
        <v>33045440</v>
      </c>
      <c r="O239" s="23">
        <v>75516223</v>
      </c>
      <c r="P239" s="23">
        <v>0</v>
      </c>
      <c r="Q239" s="24">
        <v>0</v>
      </c>
      <c r="R239" s="24">
        <v>0</v>
      </c>
      <c r="S239" s="23">
        <v>0</v>
      </c>
      <c r="T239" s="23">
        <v>0</v>
      </c>
      <c r="U239" s="24">
        <v>0</v>
      </c>
      <c r="V239" s="24">
        <v>0</v>
      </c>
      <c r="W239" s="35">
        <v>0</v>
      </c>
    </row>
    <row r="240" spans="1:23" ht="13" x14ac:dyDescent="0.3">
      <c r="A240" s="14" t="s">
        <v>20</v>
      </c>
      <c r="B240" s="15" t="s">
        <v>423</v>
      </c>
      <c r="C240" s="16" t="s">
        <v>424</v>
      </c>
      <c r="D240" s="23">
        <v>345449487</v>
      </c>
      <c r="E240" s="24">
        <v>345449487</v>
      </c>
      <c r="F240" s="24">
        <v>155178630</v>
      </c>
      <c r="G240" s="31">
        <f t="shared" si="47"/>
        <v>0.44920787507205068</v>
      </c>
      <c r="H240" s="23">
        <v>11852626</v>
      </c>
      <c r="I240" s="24">
        <v>27377543</v>
      </c>
      <c r="J240" s="24">
        <v>24138006</v>
      </c>
      <c r="K240" s="23">
        <v>63368175</v>
      </c>
      <c r="L240" s="23">
        <v>39397920</v>
      </c>
      <c r="M240" s="24">
        <v>20515750</v>
      </c>
      <c r="N240" s="24">
        <v>31896785</v>
      </c>
      <c r="O240" s="23">
        <v>91810455</v>
      </c>
      <c r="P240" s="23">
        <v>0</v>
      </c>
      <c r="Q240" s="24">
        <v>0</v>
      </c>
      <c r="R240" s="24">
        <v>0</v>
      </c>
      <c r="S240" s="23">
        <v>0</v>
      </c>
      <c r="T240" s="23">
        <v>0</v>
      </c>
      <c r="U240" s="24">
        <v>0</v>
      </c>
      <c r="V240" s="24">
        <v>0</v>
      </c>
      <c r="W240" s="35">
        <v>0</v>
      </c>
    </row>
    <row r="241" spans="1:23" ht="13" x14ac:dyDescent="0.3">
      <c r="A241" s="14" t="s">
        <v>20</v>
      </c>
      <c r="B241" s="15" t="s">
        <v>425</v>
      </c>
      <c r="C241" s="16" t="s">
        <v>426</v>
      </c>
      <c r="D241" s="23">
        <v>1186415756</v>
      </c>
      <c r="E241" s="24">
        <v>1186415756</v>
      </c>
      <c r="F241" s="24">
        <v>409096010</v>
      </c>
      <c r="G241" s="31">
        <f t="shared" si="47"/>
        <v>0.34481673724501682</v>
      </c>
      <c r="H241" s="23">
        <v>59925858</v>
      </c>
      <c r="I241" s="24">
        <v>61488139</v>
      </c>
      <c r="J241" s="24">
        <v>25641472</v>
      </c>
      <c r="K241" s="23">
        <v>147055469</v>
      </c>
      <c r="L241" s="23">
        <v>106430114</v>
      </c>
      <c r="M241" s="24">
        <v>74229235</v>
      </c>
      <c r="N241" s="24">
        <v>81381192</v>
      </c>
      <c r="O241" s="23">
        <v>262040541</v>
      </c>
      <c r="P241" s="23">
        <v>0</v>
      </c>
      <c r="Q241" s="24">
        <v>0</v>
      </c>
      <c r="R241" s="24">
        <v>0</v>
      </c>
      <c r="S241" s="23">
        <v>0</v>
      </c>
      <c r="T241" s="23">
        <v>0</v>
      </c>
      <c r="U241" s="24">
        <v>0</v>
      </c>
      <c r="V241" s="24">
        <v>0</v>
      </c>
      <c r="W241" s="35">
        <v>0</v>
      </c>
    </row>
    <row r="242" spans="1:23" ht="13" x14ac:dyDescent="0.3">
      <c r="A242" s="14" t="s">
        <v>20</v>
      </c>
      <c r="B242" s="15" t="s">
        <v>427</v>
      </c>
      <c r="C242" s="16" t="s">
        <v>428</v>
      </c>
      <c r="D242" s="23">
        <v>635599564</v>
      </c>
      <c r="E242" s="24">
        <v>635599564</v>
      </c>
      <c r="F242" s="24">
        <v>216477637</v>
      </c>
      <c r="G242" s="31">
        <f t="shared" si="47"/>
        <v>0.34058808290812481</v>
      </c>
      <c r="H242" s="23">
        <v>315760</v>
      </c>
      <c r="I242" s="24">
        <v>6441892</v>
      </c>
      <c r="J242" s="24">
        <v>19010796</v>
      </c>
      <c r="K242" s="23">
        <v>25768448</v>
      </c>
      <c r="L242" s="23">
        <v>97236191</v>
      </c>
      <c r="M242" s="24">
        <v>59630149</v>
      </c>
      <c r="N242" s="24">
        <v>33842849</v>
      </c>
      <c r="O242" s="23">
        <v>190709189</v>
      </c>
      <c r="P242" s="23">
        <v>0</v>
      </c>
      <c r="Q242" s="24">
        <v>0</v>
      </c>
      <c r="R242" s="24">
        <v>0</v>
      </c>
      <c r="S242" s="23">
        <v>0</v>
      </c>
      <c r="T242" s="23">
        <v>0</v>
      </c>
      <c r="U242" s="24">
        <v>0</v>
      </c>
      <c r="V242" s="24">
        <v>0</v>
      </c>
      <c r="W242" s="35">
        <v>0</v>
      </c>
    </row>
    <row r="243" spans="1:23" ht="13" x14ac:dyDescent="0.3">
      <c r="A243" s="14" t="s">
        <v>20</v>
      </c>
      <c r="B243" s="15" t="s">
        <v>429</v>
      </c>
      <c r="C243" s="16" t="s">
        <v>430</v>
      </c>
      <c r="D243" s="23">
        <v>497636878</v>
      </c>
      <c r="E243" s="24">
        <v>497636878</v>
      </c>
      <c r="F243" s="24">
        <v>180003849</v>
      </c>
      <c r="G243" s="31">
        <f t="shared" si="47"/>
        <v>0.36171726203941018</v>
      </c>
      <c r="H243" s="23">
        <v>38749147</v>
      </c>
      <c r="I243" s="24">
        <v>35095090</v>
      </c>
      <c r="J243" s="24">
        <v>32132354</v>
      </c>
      <c r="K243" s="23">
        <v>105976591</v>
      </c>
      <c r="L243" s="23">
        <v>2951696</v>
      </c>
      <c r="M243" s="24">
        <v>35133045</v>
      </c>
      <c r="N243" s="24">
        <v>35942517</v>
      </c>
      <c r="O243" s="23">
        <v>74027258</v>
      </c>
      <c r="P243" s="23">
        <v>0</v>
      </c>
      <c r="Q243" s="24">
        <v>0</v>
      </c>
      <c r="R243" s="24">
        <v>0</v>
      </c>
      <c r="S243" s="23">
        <v>0</v>
      </c>
      <c r="T243" s="23">
        <v>0</v>
      </c>
      <c r="U243" s="24">
        <v>0</v>
      </c>
      <c r="V243" s="24">
        <v>0</v>
      </c>
      <c r="W243" s="35">
        <v>0</v>
      </c>
    </row>
    <row r="244" spans="1:23" ht="13" x14ac:dyDescent="0.3">
      <c r="A244" s="14" t="s">
        <v>35</v>
      </c>
      <c r="B244" s="15" t="s">
        <v>431</v>
      </c>
      <c r="C244" s="16" t="s">
        <v>432</v>
      </c>
      <c r="D244" s="23">
        <v>1284023324</v>
      </c>
      <c r="E244" s="24">
        <v>1284023324</v>
      </c>
      <c r="F244" s="24">
        <v>486616986</v>
      </c>
      <c r="G244" s="31">
        <f t="shared" si="47"/>
        <v>0.3789783074065094</v>
      </c>
      <c r="H244" s="23">
        <v>41680794</v>
      </c>
      <c r="I244" s="24">
        <v>71652650</v>
      </c>
      <c r="J244" s="24">
        <v>65871954</v>
      </c>
      <c r="K244" s="23">
        <v>179205398</v>
      </c>
      <c r="L244" s="23">
        <v>84065376</v>
      </c>
      <c r="M244" s="24">
        <v>94254999</v>
      </c>
      <c r="N244" s="24">
        <v>129091213</v>
      </c>
      <c r="O244" s="23">
        <v>307411588</v>
      </c>
      <c r="P244" s="23">
        <v>0</v>
      </c>
      <c r="Q244" s="24">
        <v>0</v>
      </c>
      <c r="R244" s="24">
        <v>0</v>
      </c>
      <c r="S244" s="23">
        <v>0</v>
      </c>
      <c r="T244" s="23">
        <v>0</v>
      </c>
      <c r="U244" s="24">
        <v>0</v>
      </c>
      <c r="V244" s="24">
        <v>0</v>
      </c>
      <c r="W244" s="35">
        <v>0</v>
      </c>
    </row>
    <row r="245" spans="1:23" ht="14" x14ac:dyDescent="0.3">
      <c r="A245" s="17" t="s">
        <v>0</v>
      </c>
      <c r="B245" s="18" t="s">
        <v>433</v>
      </c>
      <c r="C245" s="19" t="s">
        <v>0</v>
      </c>
      <c r="D245" s="25">
        <f>SUM(D239:D244)</f>
        <v>4206121723</v>
      </c>
      <c r="E245" s="26">
        <f>SUM(E239:E244)</f>
        <v>4206121723</v>
      </c>
      <c r="F245" s="26">
        <f>SUM(F239:F244)</f>
        <v>1587742528</v>
      </c>
      <c r="G245" s="32">
        <f t="shared" si="47"/>
        <v>0.37748373265516166</v>
      </c>
      <c r="H245" s="25">
        <f t="shared" ref="H245:W245" si="49">SUM(H239:H244)</f>
        <v>170760161</v>
      </c>
      <c r="I245" s="26">
        <f t="shared" si="49"/>
        <v>224743125</v>
      </c>
      <c r="J245" s="26">
        <f t="shared" si="49"/>
        <v>190723988</v>
      </c>
      <c r="K245" s="25">
        <f t="shared" si="49"/>
        <v>586227274</v>
      </c>
      <c r="L245" s="25">
        <f t="shared" si="49"/>
        <v>349127548</v>
      </c>
      <c r="M245" s="26">
        <f t="shared" si="49"/>
        <v>307187710</v>
      </c>
      <c r="N245" s="26">
        <f t="shared" si="49"/>
        <v>345199996</v>
      </c>
      <c r="O245" s="25">
        <f t="shared" si="49"/>
        <v>1001515254</v>
      </c>
      <c r="P245" s="25">
        <f t="shared" si="49"/>
        <v>0</v>
      </c>
      <c r="Q245" s="26">
        <f t="shared" si="49"/>
        <v>0</v>
      </c>
      <c r="R245" s="26">
        <f t="shared" si="49"/>
        <v>0</v>
      </c>
      <c r="S245" s="25">
        <f t="shared" si="49"/>
        <v>0</v>
      </c>
      <c r="T245" s="25">
        <f t="shared" si="49"/>
        <v>0</v>
      </c>
      <c r="U245" s="26">
        <f t="shared" si="49"/>
        <v>0</v>
      </c>
      <c r="V245" s="26">
        <f t="shared" si="49"/>
        <v>0</v>
      </c>
      <c r="W245" s="36">
        <f t="shared" si="49"/>
        <v>0</v>
      </c>
    </row>
    <row r="246" spans="1:23" ht="13" x14ac:dyDescent="0.3">
      <c r="A246" s="14" t="s">
        <v>20</v>
      </c>
      <c r="B246" s="15" t="s">
        <v>434</v>
      </c>
      <c r="C246" s="16" t="s">
        <v>435</v>
      </c>
      <c r="D246" s="23">
        <v>864469421</v>
      </c>
      <c r="E246" s="24">
        <v>864469421</v>
      </c>
      <c r="F246" s="24">
        <v>351905342</v>
      </c>
      <c r="G246" s="31">
        <f t="shared" si="47"/>
        <v>0.40707668015940152</v>
      </c>
      <c r="H246" s="23">
        <v>68967969</v>
      </c>
      <c r="I246" s="24">
        <v>54133269</v>
      </c>
      <c r="J246" s="24">
        <v>45221583</v>
      </c>
      <c r="K246" s="23">
        <v>168322821</v>
      </c>
      <c r="L246" s="23">
        <v>30652233</v>
      </c>
      <c r="M246" s="24">
        <v>78145019</v>
      </c>
      <c r="N246" s="24">
        <v>74785269</v>
      </c>
      <c r="O246" s="23">
        <v>183582521</v>
      </c>
      <c r="P246" s="23">
        <v>0</v>
      </c>
      <c r="Q246" s="24">
        <v>0</v>
      </c>
      <c r="R246" s="24">
        <v>0</v>
      </c>
      <c r="S246" s="23">
        <v>0</v>
      </c>
      <c r="T246" s="23">
        <v>0</v>
      </c>
      <c r="U246" s="24">
        <v>0</v>
      </c>
      <c r="V246" s="24">
        <v>0</v>
      </c>
      <c r="W246" s="35">
        <v>0</v>
      </c>
    </row>
    <row r="247" spans="1:23" ht="13" x14ac:dyDescent="0.3">
      <c r="A247" s="14" t="s">
        <v>20</v>
      </c>
      <c r="B247" s="15" t="s">
        <v>436</v>
      </c>
      <c r="C247" s="16" t="s">
        <v>437</v>
      </c>
      <c r="D247" s="23">
        <v>272605348</v>
      </c>
      <c r="E247" s="24">
        <v>272605348</v>
      </c>
      <c r="F247" s="24">
        <v>71338376</v>
      </c>
      <c r="G247" s="31">
        <f t="shared" si="47"/>
        <v>0.26169103623014761</v>
      </c>
      <c r="H247" s="23">
        <v>0</v>
      </c>
      <c r="I247" s="24">
        <v>0</v>
      </c>
      <c r="J247" s="24">
        <v>0</v>
      </c>
      <c r="K247" s="23">
        <v>0</v>
      </c>
      <c r="L247" s="23">
        <v>18062820</v>
      </c>
      <c r="M247" s="24">
        <v>0</v>
      </c>
      <c r="N247" s="24">
        <v>53275556</v>
      </c>
      <c r="O247" s="23">
        <v>71338376</v>
      </c>
      <c r="P247" s="23">
        <v>0</v>
      </c>
      <c r="Q247" s="24">
        <v>0</v>
      </c>
      <c r="R247" s="24">
        <v>0</v>
      </c>
      <c r="S247" s="23">
        <v>0</v>
      </c>
      <c r="T247" s="23">
        <v>0</v>
      </c>
      <c r="U247" s="24">
        <v>0</v>
      </c>
      <c r="V247" s="24">
        <v>0</v>
      </c>
      <c r="W247" s="35">
        <v>0</v>
      </c>
    </row>
    <row r="248" spans="1:23" ht="13" x14ac:dyDescent="0.3">
      <c r="A248" s="14" t="s">
        <v>20</v>
      </c>
      <c r="B248" s="15" t="s">
        <v>438</v>
      </c>
      <c r="C248" s="16" t="s">
        <v>439</v>
      </c>
      <c r="D248" s="23">
        <v>371043869</v>
      </c>
      <c r="E248" s="24">
        <v>371043869</v>
      </c>
      <c r="F248" s="24">
        <v>172602570</v>
      </c>
      <c r="G248" s="31">
        <f t="shared" si="47"/>
        <v>0.46518103227303292</v>
      </c>
      <c r="H248" s="23">
        <v>13269113</v>
      </c>
      <c r="I248" s="24">
        <v>48069977</v>
      </c>
      <c r="J248" s="24">
        <v>28179577</v>
      </c>
      <c r="K248" s="23">
        <v>89518667</v>
      </c>
      <c r="L248" s="23">
        <v>23996563</v>
      </c>
      <c r="M248" s="24">
        <v>17936255</v>
      </c>
      <c r="N248" s="24">
        <v>41151085</v>
      </c>
      <c r="O248" s="23">
        <v>83083903</v>
      </c>
      <c r="P248" s="23">
        <v>0</v>
      </c>
      <c r="Q248" s="24">
        <v>0</v>
      </c>
      <c r="R248" s="24">
        <v>0</v>
      </c>
      <c r="S248" s="23">
        <v>0</v>
      </c>
      <c r="T248" s="23">
        <v>0</v>
      </c>
      <c r="U248" s="24">
        <v>0</v>
      </c>
      <c r="V248" s="24">
        <v>0</v>
      </c>
      <c r="W248" s="35">
        <v>0</v>
      </c>
    </row>
    <row r="249" spans="1:23" ht="13" x14ac:dyDescent="0.3">
      <c r="A249" s="14" t="s">
        <v>20</v>
      </c>
      <c r="B249" s="15" t="s">
        <v>440</v>
      </c>
      <c r="C249" s="16" t="s">
        <v>441</v>
      </c>
      <c r="D249" s="23">
        <v>403385880</v>
      </c>
      <c r="E249" s="24">
        <v>403385880</v>
      </c>
      <c r="F249" s="24">
        <v>161090376</v>
      </c>
      <c r="G249" s="31">
        <f t="shared" si="47"/>
        <v>0.39934559930555824</v>
      </c>
      <c r="H249" s="23">
        <v>28110943</v>
      </c>
      <c r="I249" s="24">
        <v>14476217</v>
      </c>
      <c r="J249" s="24">
        <v>40108035</v>
      </c>
      <c r="K249" s="23">
        <v>82695195</v>
      </c>
      <c r="L249" s="23">
        <v>25901401</v>
      </c>
      <c r="M249" s="24">
        <v>10295416</v>
      </c>
      <c r="N249" s="24">
        <v>42198364</v>
      </c>
      <c r="O249" s="23">
        <v>78395181</v>
      </c>
      <c r="P249" s="23">
        <v>0</v>
      </c>
      <c r="Q249" s="24">
        <v>0</v>
      </c>
      <c r="R249" s="24">
        <v>0</v>
      </c>
      <c r="S249" s="23">
        <v>0</v>
      </c>
      <c r="T249" s="23">
        <v>0</v>
      </c>
      <c r="U249" s="24">
        <v>0</v>
      </c>
      <c r="V249" s="24">
        <v>0</v>
      </c>
      <c r="W249" s="35">
        <v>0</v>
      </c>
    </row>
    <row r="250" spans="1:23" ht="13" x14ac:dyDescent="0.3">
      <c r="A250" s="14" t="s">
        <v>20</v>
      </c>
      <c r="B250" s="15" t="s">
        <v>442</v>
      </c>
      <c r="C250" s="16" t="s">
        <v>443</v>
      </c>
      <c r="D250" s="23">
        <v>206793647</v>
      </c>
      <c r="E250" s="24">
        <v>206793647</v>
      </c>
      <c r="F250" s="24">
        <v>81235497</v>
      </c>
      <c r="G250" s="31">
        <f t="shared" si="47"/>
        <v>0.39283362027074264</v>
      </c>
      <c r="H250" s="23">
        <v>20658397</v>
      </c>
      <c r="I250" s="24">
        <v>7966948</v>
      </c>
      <c r="J250" s="24">
        <v>9340800</v>
      </c>
      <c r="K250" s="23">
        <v>37966145</v>
      </c>
      <c r="L250" s="23">
        <v>10489911</v>
      </c>
      <c r="M250" s="24">
        <v>14830866</v>
      </c>
      <c r="N250" s="24">
        <v>17948575</v>
      </c>
      <c r="O250" s="23">
        <v>43269352</v>
      </c>
      <c r="P250" s="23">
        <v>0</v>
      </c>
      <c r="Q250" s="24">
        <v>0</v>
      </c>
      <c r="R250" s="24">
        <v>0</v>
      </c>
      <c r="S250" s="23">
        <v>0</v>
      </c>
      <c r="T250" s="23">
        <v>0</v>
      </c>
      <c r="U250" s="24">
        <v>0</v>
      </c>
      <c r="V250" s="24">
        <v>0</v>
      </c>
      <c r="W250" s="35">
        <v>0</v>
      </c>
    </row>
    <row r="251" spans="1:23" ht="13" x14ac:dyDescent="0.3">
      <c r="A251" s="14" t="s">
        <v>35</v>
      </c>
      <c r="B251" s="15" t="s">
        <v>444</v>
      </c>
      <c r="C251" s="16" t="s">
        <v>445</v>
      </c>
      <c r="D251" s="23">
        <v>617764905</v>
      </c>
      <c r="E251" s="24">
        <v>617764905</v>
      </c>
      <c r="F251" s="24">
        <v>167511125</v>
      </c>
      <c r="G251" s="31">
        <f t="shared" si="47"/>
        <v>0.27115675177436632</v>
      </c>
      <c r="H251" s="23">
        <v>32181943</v>
      </c>
      <c r="I251" s="24">
        <v>20350589</v>
      </c>
      <c r="J251" s="24">
        <v>23713043</v>
      </c>
      <c r="K251" s="23">
        <v>76245575</v>
      </c>
      <c r="L251" s="23">
        <v>22607564</v>
      </c>
      <c r="M251" s="24">
        <v>48902337</v>
      </c>
      <c r="N251" s="24">
        <v>19755649</v>
      </c>
      <c r="O251" s="23">
        <v>91265550</v>
      </c>
      <c r="P251" s="23">
        <v>0</v>
      </c>
      <c r="Q251" s="24">
        <v>0</v>
      </c>
      <c r="R251" s="24">
        <v>0</v>
      </c>
      <c r="S251" s="23">
        <v>0</v>
      </c>
      <c r="T251" s="23">
        <v>0</v>
      </c>
      <c r="U251" s="24">
        <v>0</v>
      </c>
      <c r="V251" s="24">
        <v>0</v>
      </c>
      <c r="W251" s="35">
        <v>0</v>
      </c>
    </row>
    <row r="252" spans="1:23" ht="14" x14ac:dyDescent="0.3">
      <c r="A252" s="17" t="s">
        <v>0</v>
      </c>
      <c r="B252" s="18" t="s">
        <v>446</v>
      </c>
      <c r="C252" s="19" t="s">
        <v>0</v>
      </c>
      <c r="D252" s="25">
        <f>SUM(D246:D251)</f>
        <v>2736063070</v>
      </c>
      <c r="E252" s="26">
        <f>SUM(E246:E251)</f>
        <v>2736063070</v>
      </c>
      <c r="F252" s="26">
        <f>SUM(F246:F251)</f>
        <v>1005683286</v>
      </c>
      <c r="G252" s="32">
        <f t="shared" si="47"/>
        <v>0.36756582734768611</v>
      </c>
      <c r="H252" s="25">
        <f t="shared" ref="H252:W252" si="50">SUM(H246:H251)</f>
        <v>163188365</v>
      </c>
      <c r="I252" s="26">
        <f t="shared" si="50"/>
        <v>144997000</v>
      </c>
      <c r="J252" s="26">
        <f t="shared" si="50"/>
        <v>146563038</v>
      </c>
      <c r="K252" s="25">
        <f t="shared" si="50"/>
        <v>454748403</v>
      </c>
      <c r="L252" s="25">
        <f t="shared" si="50"/>
        <v>131710492</v>
      </c>
      <c r="M252" s="26">
        <f t="shared" si="50"/>
        <v>170109893</v>
      </c>
      <c r="N252" s="26">
        <f t="shared" si="50"/>
        <v>249114498</v>
      </c>
      <c r="O252" s="25">
        <f t="shared" si="50"/>
        <v>550934883</v>
      </c>
      <c r="P252" s="25">
        <f t="shared" si="50"/>
        <v>0</v>
      </c>
      <c r="Q252" s="26">
        <f t="shared" si="50"/>
        <v>0</v>
      </c>
      <c r="R252" s="26">
        <f t="shared" si="50"/>
        <v>0</v>
      </c>
      <c r="S252" s="25">
        <f t="shared" si="50"/>
        <v>0</v>
      </c>
      <c r="T252" s="25">
        <f t="shared" si="50"/>
        <v>0</v>
      </c>
      <c r="U252" s="26">
        <f t="shared" si="50"/>
        <v>0</v>
      </c>
      <c r="V252" s="26">
        <f t="shared" si="50"/>
        <v>0</v>
      </c>
      <c r="W252" s="36">
        <f t="shared" si="50"/>
        <v>0</v>
      </c>
    </row>
    <row r="253" spans="1:23" ht="13" x14ac:dyDescent="0.3">
      <c r="A253" s="14" t="s">
        <v>20</v>
      </c>
      <c r="B253" s="15" t="s">
        <v>447</v>
      </c>
      <c r="C253" s="16" t="s">
        <v>448</v>
      </c>
      <c r="D253" s="23">
        <v>5083259500</v>
      </c>
      <c r="E253" s="24">
        <v>5083259500</v>
      </c>
      <c r="F253" s="24">
        <v>1682282583</v>
      </c>
      <c r="G253" s="31">
        <f t="shared" si="47"/>
        <v>0.33094564284982891</v>
      </c>
      <c r="H253" s="23">
        <v>91592185</v>
      </c>
      <c r="I253" s="24">
        <v>388017060</v>
      </c>
      <c r="J253" s="24">
        <v>199125680</v>
      </c>
      <c r="K253" s="23">
        <v>678734925</v>
      </c>
      <c r="L253" s="23">
        <v>508800232</v>
      </c>
      <c r="M253" s="24">
        <v>234324867</v>
      </c>
      <c r="N253" s="24">
        <v>260422559</v>
      </c>
      <c r="O253" s="23">
        <v>1003547658</v>
      </c>
      <c r="P253" s="23">
        <v>0</v>
      </c>
      <c r="Q253" s="24">
        <v>0</v>
      </c>
      <c r="R253" s="24">
        <v>0</v>
      </c>
      <c r="S253" s="23">
        <v>0</v>
      </c>
      <c r="T253" s="23">
        <v>0</v>
      </c>
      <c r="U253" s="24">
        <v>0</v>
      </c>
      <c r="V253" s="24">
        <v>0</v>
      </c>
      <c r="W253" s="35">
        <v>0</v>
      </c>
    </row>
    <row r="254" spans="1:23" ht="13" x14ac:dyDescent="0.3">
      <c r="A254" s="14" t="s">
        <v>20</v>
      </c>
      <c r="B254" s="15" t="s">
        <v>449</v>
      </c>
      <c r="C254" s="16" t="s">
        <v>450</v>
      </c>
      <c r="D254" s="23">
        <v>744156068</v>
      </c>
      <c r="E254" s="24">
        <v>744156068</v>
      </c>
      <c r="F254" s="24">
        <v>161274092</v>
      </c>
      <c r="G254" s="31">
        <f t="shared" si="47"/>
        <v>0.21672079142409142</v>
      </c>
      <c r="H254" s="23">
        <v>15879654</v>
      </c>
      <c r="I254" s="24">
        <v>14630585</v>
      </c>
      <c r="J254" s="24">
        <v>26965694</v>
      </c>
      <c r="K254" s="23">
        <v>57475933</v>
      </c>
      <c r="L254" s="23">
        <v>33926062</v>
      </c>
      <c r="M254" s="24">
        <v>42837304</v>
      </c>
      <c r="N254" s="24">
        <v>27034793</v>
      </c>
      <c r="O254" s="23">
        <v>103798159</v>
      </c>
      <c r="P254" s="23">
        <v>0</v>
      </c>
      <c r="Q254" s="24">
        <v>0</v>
      </c>
      <c r="R254" s="24">
        <v>0</v>
      </c>
      <c r="S254" s="23">
        <v>0</v>
      </c>
      <c r="T254" s="23">
        <v>0</v>
      </c>
      <c r="U254" s="24">
        <v>0</v>
      </c>
      <c r="V254" s="24">
        <v>0</v>
      </c>
      <c r="W254" s="35">
        <v>0</v>
      </c>
    </row>
    <row r="255" spans="1:23" ht="13" x14ac:dyDescent="0.3">
      <c r="A255" s="14" t="s">
        <v>20</v>
      </c>
      <c r="B255" s="15" t="s">
        <v>451</v>
      </c>
      <c r="C255" s="16" t="s">
        <v>452</v>
      </c>
      <c r="D255" s="23">
        <v>2481714008</v>
      </c>
      <c r="E255" s="24">
        <v>2481714008</v>
      </c>
      <c r="F255" s="24">
        <v>1100658871</v>
      </c>
      <c r="G255" s="31">
        <f t="shared" si="47"/>
        <v>0.44350753852053043</v>
      </c>
      <c r="H255" s="23">
        <v>30319112</v>
      </c>
      <c r="I255" s="24">
        <v>272693491</v>
      </c>
      <c r="J255" s="24">
        <v>235382060</v>
      </c>
      <c r="K255" s="23">
        <v>538394663</v>
      </c>
      <c r="L255" s="23">
        <v>189858329</v>
      </c>
      <c r="M255" s="24">
        <v>171518433</v>
      </c>
      <c r="N255" s="24">
        <v>200887446</v>
      </c>
      <c r="O255" s="23">
        <v>562264208</v>
      </c>
      <c r="P255" s="23">
        <v>0</v>
      </c>
      <c r="Q255" s="24">
        <v>0</v>
      </c>
      <c r="R255" s="24">
        <v>0</v>
      </c>
      <c r="S255" s="23">
        <v>0</v>
      </c>
      <c r="T255" s="23">
        <v>0</v>
      </c>
      <c r="U255" s="24">
        <v>0</v>
      </c>
      <c r="V255" s="24">
        <v>0</v>
      </c>
      <c r="W255" s="35">
        <v>0</v>
      </c>
    </row>
    <row r="256" spans="1:23" ht="13" x14ac:dyDescent="0.3">
      <c r="A256" s="14" t="s">
        <v>35</v>
      </c>
      <c r="B256" s="15" t="s">
        <v>453</v>
      </c>
      <c r="C256" s="16" t="s">
        <v>454</v>
      </c>
      <c r="D256" s="23">
        <v>247430448</v>
      </c>
      <c r="E256" s="24">
        <v>247430448</v>
      </c>
      <c r="F256" s="24">
        <v>107825137</v>
      </c>
      <c r="G256" s="31">
        <f t="shared" si="47"/>
        <v>0.43577958117749516</v>
      </c>
      <c r="H256" s="23">
        <v>14322589</v>
      </c>
      <c r="I256" s="24">
        <v>17103296</v>
      </c>
      <c r="J256" s="24">
        <v>19574067</v>
      </c>
      <c r="K256" s="23">
        <v>50999952</v>
      </c>
      <c r="L256" s="23">
        <v>16834295</v>
      </c>
      <c r="M256" s="24">
        <v>17947031</v>
      </c>
      <c r="N256" s="24">
        <v>22043859</v>
      </c>
      <c r="O256" s="23">
        <v>56825185</v>
      </c>
      <c r="P256" s="23">
        <v>0</v>
      </c>
      <c r="Q256" s="24">
        <v>0</v>
      </c>
      <c r="R256" s="24">
        <v>0</v>
      </c>
      <c r="S256" s="23">
        <v>0</v>
      </c>
      <c r="T256" s="23">
        <v>0</v>
      </c>
      <c r="U256" s="24">
        <v>0</v>
      </c>
      <c r="V256" s="24">
        <v>0</v>
      </c>
      <c r="W256" s="35">
        <v>0</v>
      </c>
    </row>
    <row r="257" spans="1:23" ht="14" x14ac:dyDescent="0.3">
      <c r="A257" s="17" t="s">
        <v>0</v>
      </c>
      <c r="B257" s="18" t="s">
        <v>455</v>
      </c>
      <c r="C257" s="19" t="s">
        <v>0</v>
      </c>
      <c r="D257" s="25">
        <f>SUM(D253:D256)</f>
        <v>8556560024</v>
      </c>
      <c r="E257" s="26">
        <f>SUM(E253:E256)</f>
        <v>8556560024</v>
      </c>
      <c r="F257" s="26">
        <f>SUM(F253:F256)</f>
        <v>3052040683</v>
      </c>
      <c r="G257" s="32">
        <f t="shared" si="47"/>
        <v>0.35669015053239111</v>
      </c>
      <c r="H257" s="25">
        <f t="shared" ref="H257:W257" si="51">SUM(H253:H256)</f>
        <v>152113540</v>
      </c>
      <c r="I257" s="26">
        <f t="shared" si="51"/>
        <v>692444432</v>
      </c>
      <c r="J257" s="26">
        <f t="shared" si="51"/>
        <v>481047501</v>
      </c>
      <c r="K257" s="25">
        <f t="shared" si="51"/>
        <v>1325605473</v>
      </c>
      <c r="L257" s="25">
        <f t="shared" si="51"/>
        <v>749418918</v>
      </c>
      <c r="M257" s="26">
        <f t="shared" si="51"/>
        <v>466627635</v>
      </c>
      <c r="N257" s="26">
        <f t="shared" si="51"/>
        <v>510388657</v>
      </c>
      <c r="O257" s="25">
        <f t="shared" si="51"/>
        <v>1726435210</v>
      </c>
      <c r="P257" s="25">
        <f t="shared" si="51"/>
        <v>0</v>
      </c>
      <c r="Q257" s="26">
        <f t="shared" si="51"/>
        <v>0</v>
      </c>
      <c r="R257" s="26">
        <f t="shared" si="51"/>
        <v>0</v>
      </c>
      <c r="S257" s="25">
        <f t="shared" si="51"/>
        <v>0</v>
      </c>
      <c r="T257" s="25">
        <f t="shared" si="51"/>
        <v>0</v>
      </c>
      <c r="U257" s="26">
        <f t="shared" si="51"/>
        <v>0</v>
      </c>
      <c r="V257" s="26">
        <f t="shared" si="51"/>
        <v>0</v>
      </c>
      <c r="W257" s="36">
        <f t="shared" si="51"/>
        <v>0</v>
      </c>
    </row>
    <row r="258" spans="1:23" ht="14" x14ac:dyDescent="0.3">
      <c r="A258" s="17" t="s">
        <v>0</v>
      </c>
      <c r="B258" s="18" t="s">
        <v>456</v>
      </c>
      <c r="C258" s="19" t="s">
        <v>0</v>
      </c>
      <c r="D258" s="25">
        <f>SUM(D232:D237,D239:D244,D246:D251,D253:D256)</f>
        <v>27985392538</v>
      </c>
      <c r="E258" s="26">
        <f>SUM(E232:E237,E239:E244,E246:E251,E253:E256)</f>
        <v>27985392538</v>
      </c>
      <c r="F258" s="26">
        <f>SUM(F232:F237,F239:F244,F246:F251,F253:F256)</f>
        <v>10144281821</v>
      </c>
      <c r="G258" s="32">
        <f t="shared" si="47"/>
        <v>0.36248488589986988</v>
      </c>
      <c r="H258" s="25">
        <f t="shared" ref="H258:W258" si="52">SUM(H232:H237,H239:H244,H246:H251,H253:H256)</f>
        <v>844220470</v>
      </c>
      <c r="I258" s="26">
        <f t="shared" si="52"/>
        <v>1710753669</v>
      </c>
      <c r="J258" s="26">
        <f t="shared" si="52"/>
        <v>1789945836</v>
      </c>
      <c r="K258" s="25">
        <f t="shared" si="52"/>
        <v>4344919975</v>
      </c>
      <c r="L258" s="25">
        <f t="shared" si="52"/>
        <v>1864066723</v>
      </c>
      <c r="M258" s="26">
        <f t="shared" si="52"/>
        <v>1836175851</v>
      </c>
      <c r="N258" s="26">
        <f t="shared" si="52"/>
        <v>2099119272</v>
      </c>
      <c r="O258" s="25">
        <f t="shared" si="52"/>
        <v>5799361846</v>
      </c>
      <c r="P258" s="25">
        <f t="shared" si="52"/>
        <v>0</v>
      </c>
      <c r="Q258" s="26">
        <f t="shared" si="52"/>
        <v>0</v>
      </c>
      <c r="R258" s="26">
        <f t="shared" si="52"/>
        <v>0</v>
      </c>
      <c r="S258" s="25">
        <f t="shared" si="52"/>
        <v>0</v>
      </c>
      <c r="T258" s="25">
        <f t="shared" si="52"/>
        <v>0</v>
      </c>
      <c r="U258" s="26">
        <f t="shared" si="52"/>
        <v>0</v>
      </c>
      <c r="V258" s="26">
        <f t="shared" si="52"/>
        <v>0</v>
      </c>
      <c r="W258" s="36">
        <f t="shared" si="52"/>
        <v>0</v>
      </c>
    </row>
    <row r="259" spans="1:23" ht="14.5" customHeight="1" x14ac:dyDescent="0.3">
      <c r="A259" s="10"/>
      <c r="B259" s="11" t="s">
        <v>606</v>
      </c>
      <c r="D259" s="27"/>
      <c r="E259" s="28"/>
      <c r="F259" s="28"/>
      <c r="G259" s="33"/>
      <c r="H259" s="27"/>
      <c r="I259" s="28"/>
      <c r="J259" s="28"/>
      <c r="K259" s="27"/>
      <c r="L259" s="27"/>
      <c r="M259" s="28"/>
      <c r="N259" s="28"/>
      <c r="O259" s="27"/>
      <c r="P259" s="27"/>
      <c r="Q259" s="28"/>
      <c r="R259" s="28"/>
      <c r="S259" s="27"/>
      <c r="T259" s="27"/>
      <c r="U259" s="28"/>
      <c r="V259" s="28"/>
      <c r="W259" s="37"/>
    </row>
    <row r="260" spans="1:23" ht="28.9" customHeight="1" x14ac:dyDescent="0.3">
      <c r="A260" s="13" t="s">
        <v>0</v>
      </c>
      <c r="B260" s="11" t="s">
        <v>457</v>
      </c>
      <c r="D260" s="27"/>
      <c r="E260" s="28"/>
      <c r="F260" s="28"/>
      <c r="G260" s="33"/>
      <c r="H260" s="27"/>
      <c r="I260" s="28"/>
      <c r="J260" s="28"/>
      <c r="K260" s="27"/>
      <c r="L260" s="27"/>
      <c r="M260" s="28"/>
      <c r="N260" s="28"/>
      <c r="O260" s="27"/>
      <c r="P260" s="27"/>
      <c r="Q260" s="28"/>
      <c r="R260" s="28"/>
      <c r="S260" s="27"/>
      <c r="T260" s="27"/>
      <c r="U260" s="28"/>
      <c r="V260" s="28"/>
      <c r="W260" s="37"/>
    </row>
    <row r="261" spans="1:23" ht="13" x14ac:dyDescent="0.3">
      <c r="A261" s="14" t="s">
        <v>20</v>
      </c>
      <c r="B261" s="15" t="s">
        <v>458</v>
      </c>
      <c r="C261" s="16" t="s">
        <v>459</v>
      </c>
      <c r="D261" s="23">
        <v>423299568</v>
      </c>
      <c r="E261" s="24">
        <v>423299568</v>
      </c>
      <c r="F261" s="24">
        <v>140005952</v>
      </c>
      <c r="G261" s="31">
        <f t="shared" ref="G261:G297" si="53">IF(($D261     =0),0,($F261     /$D261     ))</f>
        <v>0.33074910201656527</v>
      </c>
      <c r="H261" s="23">
        <v>20179454</v>
      </c>
      <c r="I261" s="24">
        <v>24164538</v>
      </c>
      <c r="J261" s="24">
        <v>16631503</v>
      </c>
      <c r="K261" s="23">
        <v>60975495</v>
      </c>
      <c r="L261" s="23">
        <v>24727633</v>
      </c>
      <c r="M261" s="24">
        <v>21719754</v>
      </c>
      <c r="N261" s="24">
        <v>32583070</v>
      </c>
      <c r="O261" s="23">
        <v>79030457</v>
      </c>
      <c r="P261" s="23">
        <v>0</v>
      </c>
      <c r="Q261" s="24">
        <v>0</v>
      </c>
      <c r="R261" s="24">
        <v>0</v>
      </c>
      <c r="S261" s="23">
        <v>0</v>
      </c>
      <c r="T261" s="23">
        <v>0</v>
      </c>
      <c r="U261" s="24">
        <v>0</v>
      </c>
      <c r="V261" s="24">
        <v>0</v>
      </c>
      <c r="W261" s="35">
        <v>0</v>
      </c>
    </row>
    <row r="262" spans="1:23" ht="13" x14ac:dyDescent="0.3">
      <c r="A262" s="14" t="s">
        <v>20</v>
      </c>
      <c r="B262" s="15" t="s">
        <v>460</v>
      </c>
      <c r="C262" s="16" t="s">
        <v>461</v>
      </c>
      <c r="D262" s="23">
        <v>724214400</v>
      </c>
      <c r="E262" s="24">
        <v>724214400</v>
      </c>
      <c r="F262" s="24">
        <v>386096921</v>
      </c>
      <c r="G262" s="31">
        <f t="shared" si="53"/>
        <v>0.53312516431598156</v>
      </c>
      <c r="H262" s="23">
        <v>40570528</v>
      </c>
      <c r="I262" s="24">
        <v>74325569</v>
      </c>
      <c r="J262" s="24">
        <v>71491492</v>
      </c>
      <c r="K262" s="23">
        <v>186387589</v>
      </c>
      <c r="L262" s="23">
        <v>62978796</v>
      </c>
      <c r="M262" s="24">
        <v>66748515</v>
      </c>
      <c r="N262" s="24">
        <v>69982021</v>
      </c>
      <c r="O262" s="23">
        <v>199709332</v>
      </c>
      <c r="P262" s="23">
        <v>0</v>
      </c>
      <c r="Q262" s="24">
        <v>0</v>
      </c>
      <c r="R262" s="24">
        <v>0</v>
      </c>
      <c r="S262" s="23">
        <v>0</v>
      </c>
      <c r="T262" s="23">
        <v>0</v>
      </c>
      <c r="U262" s="24">
        <v>0</v>
      </c>
      <c r="V262" s="24">
        <v>0</v>
      </c>
      <c r="W262" s="35">
        <v>0</v>
      </c>
    </row>
    <row r="263" spans="1:23" ht="13" x14ac:dyDescent="0.3">
      <c r="A263" s="14" t="s">
        <v>20</v>
      </c>
      <c r="B263" s="15" t="s">
        <v>462</v>
      </c>
      <c r="C263" s="16" t="s">
        <v>463</v>
      </c>
      <c r="D263" s="23">
        <v>808337357</v>
      </c>
      <c r="E263" s="24">
        <v>808337357</v>
      </c>
      <c r="F263" s="24">
        <v>374221689</v>
      </c>
      <c r="G263" s="31">
        <f t="shared" si="53"/>
        <v>0.46295236235135423</v>
      </c>
      <c r="H263" s="23">
        <v>39653722</v>
      </c>
      <c r="I263" s="24">
        <v>72624593</v>
      </c>
      <c r="J263" s="24">
        <v>40075133</v>
      </c>
      <c r="K263" s="23">
        <v>152353448</v>
      </c>
      <c r="L263" s="23">
        <v>85069493</v>
      </c>
      <c r="M263" s="24">
        <v>51587422</v>
      </c>
      <c r="N263" s="24">
        <v>85211326</v>
      </c>
      <c r="O263" s="23">
        <v>221868241</v>
      </c>
      <c r="P263" s="23">
        <v>0</v>
      </c>
      <c r="Q263" s="24">
        <v>0</v>
      </c>
      <c r="R263" s="24">
        <v>0</v>
      </c>
      <c r="S263" s="23">
        <v>0</v>
      </c>
      <c r="T263" s="23">
        <v>0</v>
      </c>
      <c r="U263" s="24">
        <v>0</v>
      </c>
      <c r="V263" s="24">
        <v>0</v>
      </c>
      <c r="W263" s="35">
        <v>0</v>
      </c>
    </row>
    <row r="264" spans="1:23" ht="13" x14ac:dyDescent="0.3">
      <c r="A264" s="14" t="s">
        <v>35</v>
      </c>
      <c r="B264" s="15" t="s">
        <v>464</v>
      </c>
      <c r="C264" s="16" t="s">
        <v>465</v>
      </c>
      <c r="D264" s="23">
        <v>126675461</v>
      </c>
      <c r="E264" s="24">
        <v>126675461</v>
      </c>
      <c r="F264" s="24">
        <v>61787185</v>
      </c>
      <c r="G264" s="31">
        <f t="shared" si="53"/>
        <v>0.4877597011468543</v>
      </c>
      <c r="H264" s="23">
        <v>13320644</v>
      </c>
      <c r="I264" s="24">
        <v>10121456</v>
      </c>
      <c r="J264" s="24">
        <v>0</v>
      </c>
      <c r="K264" s="23">
        <v>23442100</v>
      </c>
      <c r="L264" s="23">
        <v>11051394</v>
      </c>
      <c r="M264" s="24">
        <v>17394104</v>
      </c>
      <c r="N264" s="24">
        <v>9899587</v>
      </c>
      <c r="O264" s="23">
        <v>38345085</v>
      </c>
      <c r="P264" s="23">
        <v>0</v>
      </c>
      <c r="Q264" s="24">
        <v>0</v>
      </c>
      <c r="R264" s="24">
        <v>0</v>
      </c>
      <c r="S264" s="23">
        <v>0</v>
      </c>
      <c r="T264" s="23">
        <v>0</v>
      </c>
      <c r="U264" s="24">
        <v>0</v>
      </c>
      <c r="V264" s="24">
        <v>0</v>
      </c>
      <c r="W264" s="35">
        <v>0</v>
      </c>
    </row>
    <row r="265" spans="1:23" ht="14" x14ac:dyDescent="0.3">
      <c r="A265" s="17" t="s">
        <v>0</v>
      </c>
      <c r="B265" s="18" t="s">
        <v>466</v>
      </c>
      <c r="C265" s="19" t="s">
        <v>0</v>
      </c>
      <c r="D265" s="25">
        <f>SUM(D261:D264)</f>
        <v>2082526786</v>
      </c>
      <c r="E265" s="26">
        <f>SUM(E261:E264)</f>
        <v>2082526786</v>
      </c>
      <c r="F265" s="26">
        <f>SUM(F261:F264)</f>
        <v>962111747</v>
      </c>
      <c r="G265" s="32">
        <f t="shared" si="53"/>
        <v>0.46199249559136285</v>
      </c>
      <c r="H265" s="25">
        <f t="shared" ref="H265:W265" si="54">SUM(H261:H264)</f>
        <v>113724348</v>
      </c>
      <c r="I265" s="26">
        <f t="shared" si="54"/>
        <v>181236156</v>
      </c>
      <c r="J265" s="26">
        <f t="shared" si="54"/>
        <v>128198128</v>
      </c>
      <c r="K265" s="25">
        <f t="shared" si="54"/>
        <v>423158632</v>
      </c>
      <c r="L265" s="25">
        <f t="shared" si="54"/>
        <v>183827316</v>
      </c>
      <c r="M265" s="26">
        <f t="shared" si="54"/>
        <v>157449795</v>
      </c>
      <c r="N265" s="26">
        <f t="shared" si="54"/>
        <v>197676004</v>
      </c>
      <c r="O265" s="25">
        <f t="shared" si="54"/>
        <v>538953115</v>
      </c>
      <c r="P265" s="25">
        <f t="shared" si="54"/>
        <v>0</v>
      </c>
      <c r="Q265" s="26">
        <f t="shared" si="54"/>
        <v>0</v>
      </c>
      <c r="R265" s="26">
        <f t="shared" si="54"/>
        <v>0</v>
      </c>
      <c r="S265" s="25">
        <f t="shared" si="54"/>
        <v>0</v>
      </c>
      <c r="T265" s="25">
        <f t="shared" si="54"/>
        <v>0</v>
      </c>
      <c r="U265" s="26">
        <f t="shared" si="54"/>
        <v>0</v>
      </c>
      <c r="V265" s="26">
        <f t="shared" si="54"/>
        <v>0</v>
      </c>
      <c r="W265" s="36">
        <f t="shared" si="54"/>
        <v>0</v>
      </c>
    </row>
    <row r="266" spans="1:23" ht="13" x14ac:dyDescent="0.3">
      <c r="A266" s="14" t="s">
        <v>20</v>
      </c>
      <c r="B266" s="15" t="s">
        <v>467</v>
      </c>
      <c r="C266" s="16" t="s">
        <v>468</v>
      </c>
      <c r="D266" s="23">
        <v>136326107</v>
      </c>
      <c r="E266" s="24">
        <v>136326107</v>
      </c>
      <c r="F266" s="24">
        <v>42984054</v>
      </c>
      <c r="G266" s="31">
        <f t="shared" si="53"/>
        <v>0.3153031722676567</v>
      </c>
      <c r="H266" s="23">
        <v>5792410</v>
      </c>
      <c r="I266" s="24">
        <v>6202951</v>
      </c>
      <c r="J266" s="24">
        <v>12466803</v>
      </c>
      <c r="K266" s="23">
        <v>24462164</v>
      </c>
      <c r="L266" s="23">
        <v>9607893</v>
      </c>
      <c r="M266" s="24">
        <v>8913997</v>
      </c>
      <c r="N266" s="24">
        <v>0</v>
      </c>
      <c r="O266" s="23">
        <v>18521890</v>
      </c>
      <c r="P266" s="23">
        <v>0</v>
      </c>
      <c r="Q266" s="24">
        <v>0</v>
      </c>
      <c r="R266" s="24">
        <v>0</v>
      </c>
      <c r="S266" s="23">
        <v>0</v>
      </c>
      <c r="T266" s="23">
        <v>0</v>
      </c>
      <c r="U266" s="24">
        <v>0</v>
      </c>
      <c r="V266" s="24">
        <v>0</v>
      </c>
      <c r="W266" s="35">
        <v>0</v>
      </c>
    </row>
    <row r="267" spans="1:23" ht="13" x14ac:dyDescent="0.3">
      <c r="A267" s="14" t="s">
        <v>20</v>
      </c>
      <c r="B267" s="15" t="s">
        <v>469</v>
      </c>
      <c r="C267" s="16" t="s">
        <v>470</v>
      </c>
      <c r="D267" s="23">
        <v>564107286</v>
      </c>
      <c r="E267" s="24">
        <v>564107286</v>
      </c>
      <c r="F267" s="24">
        <v>248635367</v>
      </c>
      <c r="G267" s="31">
        <f t="shared" si="53"/>
        <v>0.44075900661208622</v>
      </c>
      <c r="H267" s="23">
        <v>29190759</v>
      </c>
      <c r="I267" s="24">
        <v>39056398</v>
      </c>
      <c r="J267" s="24">
        <v>67551282</v>
      </c>
      <c r="K267" s="23">
        <v>135798439</v>
      </c>
      <c r="L267" s="23">
        <v>16693487</v>
      </c>
      <c r="M267" s="24">
        <v>46003239</v>
      </c>
      <c r="N267" s="24">
        <v>50140202</v>
      </c>
      <c r="O267" s="23">
        <v>112836928</v>
      </c>
      <c r="P267" s="23">
        <v>0</v>
      </c>
      <c r="Q267" s="24">
        <v>0</v>
      </c>
      <c r="R267" s="24">
        <v>0</v>
      </c>
      <c r="S267" s="23">
        <v>0</v>
      </c>
      <c r="T267" s="23">
        <v>0</v>
      </c>
      <c r="U267" s="24">
        <v>0</v>
      </c>
      <c r="V267" s="24">
        <v>0</v>
      </c>
      <c r="W267" s="35">
        <v>0</v>
      </c>
    </row>
    <row r="268" spans="1:23" ht="13" x14ac:dyDescent="0.3">
      <c r="A268" s="14" t="s">
        <v>20</v>
      </c>
      <c r="B268" s="15" t="s">
        <v>471</v>
      </c>
      <c r="C268" s="16" t="s">
        <v>472</v>
      </c>
      <c r="D268" s="23">
        <v>108448371</v>
      </c>
      <c r="E268" s="24">
        <v>108448371</v>
      </c>
      <c r="F268" s="24">
        <v>40578201</v>
      </c>
      <c r="G268" s="31">
        <f t="shared" si="53"/>
        <v>0.37417068256377961</v>
      </c>
      <c r="H268" s="23">
        <v>6386165</v>
      </c>
      <c r="I268" s="24">
        <v>8823575</v>
      </c>
      <c r="J268" s="24">
        <v>6919645</v>
      </c>
      <c r="K268" s="23">
        <v>22129385</v>
      </c>
      <c r="L268" s="23">
        <v>2168069</v>
      </c>
      <c r="M268" s="24">
        <v>4090462</v>
      </c>
      <c r="N268" s="24">
        <v>12190285</v>
      </c>
      <c r="O268" s="23">
        <v>18448816</v>
      </c>
      <c r="P268" s="23">
        <v>0</v>
      </c>
      <c r="Q268" s="24">
        <v>0</v>
      </c>
      <c r="R268" s="24">
        <v>0</v>
      </c>
      <c r="S268" s="23">
        <v>0</v>
      </c>
      <c r="T268" s="23">
        <v>0</v>
      </c>
      <c r="U268" s="24">
        <v>0</v>
      </c>
      <c r="V268" s="24">
        <v>0</v>
      </c>
      <c r="W268" s="35">
        <v>0</v>
      </c>
    </row>
    <row r="269" spans="1:23" ht="13" x14ac:dyDescent="0.3">
      <c r="A269" s="14" t="s">
        <v>20</v>
      </c>
      <c r="B269" s="15" t="s">
        <v>473</v>
      </c>
      <c r="C269" s="16" t="s">
        <v>474</v>
      </c>
      <c r="D269" s="23">
        <v>174508889</v>
      </c>
      <c r="E269" s="24">
        <v>174508889</v>
      </c>
      <c r="F269" s="24">
        <v>57821240</v>
      </c>
      <c r="G269" s="31">
        <f t="shared" si="53"/>
        <v>0.33133693264186675</v>
      </c>
      <c r="H269" s="23">
        <v>269240</v>
      </c>
      <c r="I269" s="24">
        <v>8619894</v>
      </c>
      <c r="J269" s="24">
        <v>13603826</v>
      </c>
      <c r="K269" s="23">
        <v>22492960</v>
      </c>
      <c r="L269" s="23">
        <v>12666788</v>
      </c>
      <c r="M269" s="24">
        <v>11051380</v>
      </c>
      <c r="N269" s="24">
        <v>11610112</v>
      </c>
      <c r="O269" s="23">
        <v>35328280</v>
      </c>
      <c r="P269" s="23">
        <v>0</v>
      </c>
      <c r="Q269" s="24">
        <v>0</v>
      </c>
      <c r="R269" s="24">
        <v>0</v>
      </c>
      <c r="S269" s="23">
        <v>0</v>
      </c>
      <c r="T269" s="23">
        <v>0</v>
      </c>
      <c r="U269" s="24">
        <v>0</v>
      </c>
      <c r="V269" s="24">
        <v>0</v>
      </c>
      <c r="W269" s="35">
        <v>0</v>
      </c>
    </row>
    <row r="270" spans="1:23" ht="13" x14ac:dyDescent="0.3">
      <c r="A270" s="14" t="s">
        <v>20</v>
      </c>
      <c r="B270" s="15" t="s">
        <v>475</v>
      </c>
      <c r="C270" s="16" t="s">
        <v>476</v>
      </c>
      <c r="D270" s="23">
        <v>88329336</v>
      </c>
      <c r="E270" s="24">
        <v>88329336</v>
      </c>
      <c r="F270" s="24">
        <v>35503538</v>
      </c>
      <c r="G270" s="31">
        <f t="shared" si="53"/>
        <v>0.40194503443340729</v>
      </c>
      <c r="H270" s="23">
        <v>5369114</v>
      </c>
      <c r="I270" s="24">
        <v>4466676</v>
      </c>
      <c r="J270" s="24">
        <v>6960591</v>
      </c>
      <c r="K270" s="23">
        <v>16796381</v>
      </c>
      <c r="L270" s="23">
        <v>5973852</v>
      </c>
      <c r="M270" s="24">
        <v>5581189</v>
      </c>
      <c r="N270" s="24">
        <v>7152116</v>
      </c>
      <c r="O270" s="23">
        <v>18707157</v>
      </c>
      <c r="P270" s="23">
        <v>0</v>
      </c>
      <c r="Q270" s="24">
        <v>0</v>
      </c>
      <c r="R270" s="24">
        <v>0</v>
      </c>
      <c r="S270" s="23">
        <v>0</v>
      </c>
      <c r="T270" s="23">
        <v>0</v>
      </c>
      <c r="U270" s="24">
        <v>0</v>
      </c>
      <c r="V270" s="24">
        <v>0</v>
      </c>
      <c r="W270" s="35">
        <v>0</v>
      </c>
    </row>
    <row r="271" spans="1:23" ht="13" x14ac:dyDescent="0.3">
      <c r="A271" s="14" t="s">
        <v>20</v>
      </c>
      <c r="B271" s="15" t="s">
        <v>477</v>
      </c>
      <c r="C271" s="16" t="s">
        <v>478</v>
      </c>
      <c r="D271" s="23">
        <v>106143480</v>
      </c>
      <c r="E271" s="24">
        <v>106143480</v>
      </c>
      <c r="F271" s="24">
        <v>32830409</v>
      </c>
      <c r="G271" s="31">
        <f t="shared" si="53"/>
        <v>0.30930217287015649</v>
      </c>
      <c r="H271" s="23">
        <v>5482322</v>
      </c>
      <c r="I271" s="24">
        <v>5770681</v>
      </c>
      <c r="J271" s="24">
        <v>5040330</v>
      </c>
      <c r="K271" s="23">
        <v>16293333</v>
      </c>
      <c r="L271" s="23">
        <v>5082295</v>
      </c>
      <c r="M271" s="24">
        <v>5901249</v>
      </c>
      <c r="N271" s="24">
        <v>5553532</v>
      </c>
      <c r="O271" s="23">
        <v>16537076</v>
      </c>
      <c r="P271" s="23">
        <v>0</v>
      </c>
      <c r="Q271" s="24">
        <v>0</v>
      </c>
      <c r="R271" s="24">
        <v>0</v>
      </c>
      <c r="S271" s="23">
        <v>0</v>
      </c>
      <c r="T271" s="23">
        <v>0</v>
      </c>
      <c r="U271" s="24">
        <v>0</v>
      </c>
      <c r="V271" s="24">
        <v>0</v>
      </c>
      <c r="W271" s="35">
        <v>0</v>
      </c>
    </row>
    <row r="272" spans="1:23" ht="13" x14ac:dyDescent="0.3">
      <c r="A272" s="14" t="s">
        <v>35</v>
      </c>
      <c r="B272" s="15" t="s">
        <v>479</v>
      </c>
      <c r="C272" s="16" t="s">
        <v>480</v>
      </c>
      <c r="D272" s="23">
        <v>77274000</v>
      </c>
      <c r="E272" s="24">
        <v>77274000</v>
      </c>
      <c r="F272" s="24">
        <v>41049577</v>
      </c>
      <c r="G272" s="31">
        <f t="shared" si="53"/>
        <v>0.53122107047648626</v>
      </c>
      <c r="H272" s="23">
        <v>6357762</v>
      </c>
      <c r="I272" s="24">
        <v>5867630</v>
      </c>
      <c r="J272" s="24">
        <v>6807928</v>
      </c>
      <c r="K272" s="23">
        <v>19033320</v>
      </c>
      <c r="L272" s="23">
        <v>5569579</v>
      </c>
      <c r="M272" s="24">
        <v>6841865</v>
      </c>
      <c r="N272" s="24">
        <v>9604813</v>
      </c>
      <c r="O272" s="23">
        <v>22016257</v>
      </c>
      <c r="P272" s="23">
        <v>0</v>
      </c>
      <c r="Q272" s="24">
        <v>0</v>
      </c>
      <c r="R272" s="24">
        <v>0</v>
      </c>
      <c r="S272" s="23">
        <v>0</v>
      </c>
      <c r="T272" s="23">
        <v>0</v>
      </c>
      <c r="U272" s="24">
        <v>0</v>
      </c>
      <c r="V272" s="24">
        <v>0</v>
      </c>
      <c r="W272" s="35">
        <v>0</v>
      </c>
    </row>
    <row r="273" spans="1:23" ht="14" x14ac:dyDescent="0.3">
      <c r="A273" s="17" t="s">
        <v>0</v>
      </c>
      <c r="B273" s="18" t="s">
        <v>481</v>
      </c>
      <c r="C273" s="19" t="s">
        <v>0</v>
      </c>
      <c r="D273" s="25">
        <f>SUM(D266:D272)</f>
        <v>1255137469</v>
      </c>
      <c r="E273" s="26">
        <f>SUM(E266:E272)</f>
        <v>1255137469</v>
      </c>
      <c r="F273" s="26">
        <f>SUM(F266:F272)</f>
        <v>499402386</v>
      </c>
      <c r="G273" s="32">
        <f t="shared" si="53"/>
        <v>0.39788660472217963</v>
      </c>
      <c r="H273" s="25">
        <f t="shared" ref="H273:W273" si="55">SUM(H266:H272)</f>
        <v>58847772</v>
      </c>
      <c r="I273" s="26">
        <f t="shared" si="55"/>
        <v>78807805</v>
      </c>
      <c r="J273" s="26">
        <f t="shared" si="55"/>
        <v>119350405</v>
      </c>
      <c r="K273" s="25">
        <f t="shared" si="55"/>
        <v>257005982</v>
      </c>
      <c r="L273" s="25">
        <f t="shared" si="55"/>
        <v>57761963</v>
      </c>
      <c r="M273" s="26">
        <f t="shared" si="55"/>
        <v>88383381</v>
      </c>
      <c r="N273" s="26">
        <f t="shared" si="55"/>
        <v>96251060</v>
      </c>
      <c r="O273" s="25">
        <f t="shared" si="55"/>
        <v>242396404</v>
      </c>
      <c r="P273" s="25">
        <f t="shared" si="55"/>
        <v>0</v>
      </c>
      <c r="Q273" s="26">
        <f t="shared" si="55"/>
        <v>0</v>
      </c>
      <c r="R273" s="26">
        <f t="shared" si="55"/>
        <v>0</v>
      </c>
      <c r="S273" s="25">
        <f t="shared" si="55"/>
        <v>0</v>
      </c>
      <c r="T273" s="25">
        <f t="shared" si="55"/>
        <v>0</v>
      </c>
      <c r="U273" s="26">
        <f t="shared" si="55"/>
        <v>0</v>
      </c>
      <c r="V273" s="26">
        <f t="shared" si="55"/>
        <v>0</v>
      </c>
      <c r="W273" s="36">
        <f t="shared" si="55"/>
        <v>0</v>
      </c>
    </row>
    <row r="274" spans="1:23" ht="13" x14ac:dyDescent="0.3">
      <c r="A274" s="14" t="s">
        <v>20</v>
      </c>
      <c r="B274" s="15" t="s">
        <v>482</v>
      </c>
      <c r="C274" s="16" t="s">
        <v>483</v>
      </c>
      <c r="D274" s="23">
        <v>163026782</v>
      </c>
      <c r="E274" s="24">
        <v>163026782</v>
      </c>
      <c r="F274" s="24">
        <v>60811752</v>
      </c>
      <c r="G274" s="31">
        <f t="shared" si="53"/>
        <v>0.37301694392765478</v>
      </c>
      <c r="H274" s="23">
        <v>10014383</v>
      </c>
      <c r="I274" s="24">
        <v>11295606</v>
      </c>
      <c r="J274" s="24">
        <v>10333927</v>
      </c>
      <c r="K274" s="23">
        <v>31643916</v>
      </c>
      <c r="L274" s="23">
        <v>6667120</v>
      </c>
      <c r="M274" s="24">
        <v>8813037</v>
      </c>
      <c r="N274" s="24">
        <v>13687679</v>
      </c>
      <c r="O274" s="23">
        <v>29167836</v>
      </c>
      <c r="P274" s="23">
        <v>0</v>
      </c>
      <c r="Q274" s="24">
        <v>0</v>
      </c>
      <c r="R274" s="24">
        <v>0</v>
      </c>
      <c r="S274" s="23">
        <v>0</v>
      </c>
      <c r="T274" s="23">
        <v>0</v>
      </c>
      <c r="U274" s="24">
        <v>0</v>
      </c>
      <c r="V274" s="24">
        <v>0</v>
      </c>
      <c r="W274" s="35">
        <v>0</v>
      </c>
    </row>
    <row r="275" spans="1:23" ht="13" x14ac:dyDescent="0.3">
      <c r="A275" s="14" t="s">
        <v>20</v>
      </c>
      <c r="B275" s="15" t="s">
        <v>484</v>
      </c>
      <c r="C275" s="16" t="s">
        <v>485</v>
      </c>
      <c r="D275" s="23">
        <v>269046500</v>
      </c>
      <c r="E275" s="24">
        <v>269046500</v>
      </c>
      <c r="F275" s="24">
        <v>73693673</v>
      </c>
      <c r="G275" s="31">
        <f t="shared" si="53"/>
        <v>0.27390682651511911</v>
      </c>
      <c r="H275" s="23">
        <v>3572581</v>
      </c>
      <c r="I275" s="24">
        <v>9355111</v>
      </c>
      <c r="J275" s="24">
        <v>10579647</v>
      </c>
      <c r="K275" s="23">
        <v>23507339</v>
      </c>
      <c r="L275" s="23">
        <v>7789347</v>
      </c>
      <c r="M275" s="24">
        <v>10876670</v>
      </c>
      <c r="N275" s="24">
        <v>31520317</v>
      </c>
      <c r="O275" s="23">
        <v>50186334</v>
      </c>
      <c r="P275" s="23">
        <v>0</v>
      </c>
      <c r="Q275" s="24">
        <v>0</v>
      </c>
      <c r="R275" s="24">
        <v>0</v>
      </c>
      <c r="S275" s="23">
        <v>0</v>
      </c>
      <c r="T275" s="23">
        <v>0</v>
      </c>
      <c r="U275" s="24">
        <v>0</v>
      </c>
      <c r="V275" s="24">
        <v>0</v>
      </c>
      <c r="W275" s="35">
        <v>0</v>
      </c>
    </row>
    <row r="276" spans="1:23" ht="13" x14ac:dyDescent="0.3">
      <c r="A276" s="14" t="s">
        <v>20</v>
      </c>
      <c r="B276" s="15" t="s">
        <v>486</v>
      </c>
      <c r="C276" s="16" t="s">
        <v>487</v>
      </c>
      <c r="D276" s="23">
        <v>391758474</v>
      </c>
      <c r="E276" s="24">
        <v>391758474</v>
      </c>
      <c r="F276" s="24">
        <v>37229762</v>
      </c>
      <c r="G276" s="31">
        <f t="shared" si="53"/>
        <v>9.5032435724670503E-2</v>
      </c>
      <c r="H276" s="23">
        <v>6069812</v>
      </c>
      <c r="I276" s="24">
        <v>4917408</v>
      </c>
      <c r="J276" s="24">
        <v>3905786</v>
      </c>
      <c r="K276" s="23">
        <v>14893006</v>
      </c>
      <c r="L276" s="23">
        <v>3594206</v>
      </c>
      <c r="M276" s="24">
        <v>17455313</v>
      </c>
      <c r="N276" s="24">
        <v>1287237</v>
      </c>
      <c r="O276" s="23">
        <v>22336756</v>
      </c>
      <c r="P276" s="23">
        <v>0</v>
      </c>
      <c r="Q276" s="24">
        <v>0</v>
      </c>
      <c r="R276" s="24">
        <v>0</v>
      </c>
      <c r="S276" s="23">
        <v>0</v>
      </c>
      <c r="T276" s="23">
        <v>0</v>
      </c>
      <c r="U276" s="24">
        <v>0</v>
      </c>
      <c r="V276" s="24">
        <v>0</v>
      </c>
      <c r="W276" s="35">
        <v>0</v>
      </c>
    </row>
    <row r="277" spans="1:23" ht="13" x14ac:dyDescent="0.3">
      <c r="A277" s="14" t="s">
        <v>20</v>
      </c>
      <c r="B277" s="15" t="s">
        <v>488</v>
      </c>
      <c r="C277" s="16" t="s">
        <v>489</v>
      </c>
      <c r="D277" s="23">
        <v>104364248</v>
      </c>
      <c r="E277" s="24">
        <v>104364248</v>
      </c>
      <c r="F277" s="24">
        <v>31945215</v>
      </c>
      <c r="G277" s="31">
        <f t="shared" si="53"/>
        <v>0.3060934717797229</v>
      </c>
      <c r="H277" s="23">
        <v>4838061</v>
      </c>
      <c r="I277" s="24">
        <v>0</v>
      </c>
      <c r="J277" s="24">
        <v>7158151</v>
      </c>
      <c r="K277" s="23">
        <v>11996212</v>
      </c>
      <c r="L277" s="23">
        <v>5590474</v>
      </c>
      <c r="M277" s="24">
        <v>1063202</v>
      </c>
      <c r="N277" s="24">
        <v>13295327</v>
      </c>
      <c r="O277" s="23">
        <v>19949003</v>
      </c>
      <c r="P277" s="23">
        <v>0</v>
      </c>
      <c r="Q277" s="24">
        <v>0</v>
      </c>
      <c r="R277" s="24">
        <v>0</v>
      </c>
      <c r="S277" s="23">
        <v>0</v>
      </c>
      <c r="T277" s="23">
        <v>0</v>
      </c>
      <c r="U277" s="24">
        <v>0</v>
      </c>
      <c r="V277" s="24">
        <v>0</v>
      </c>
      <c r="W277" s="35">
        <v>0</v>
      </c>
    </row>
    <row r="278" spans="1:23" ht="13" x14ac:dyDescent="0.3">
      <c r="A278" s="14" t="s">
        <v>20</v>
      </c>
      <c r="B278" s="15" t="s">
        <v>490</v>
      </c>
      <c r="C278" s="16" t="s">
        <v>491</v>
      </c>
      <c r="D278" s="23">
        <v>101322853</v>
      </c>
      <c r="E278" s="24">
        <v>101322853</v>
      </c>
      <c r="F278" s="24">
        <v>41395550</v>
      </c>
      <c r="G278" s="31">
        <f t="shared" si="53"/>
        <v>0.40855097122067813</v>
      </c>
      <c r="H278" s="23">
        <v>0</v>
      </c>
      <c r="I278" s="24">
        <v>17005814</v>
      </c>
      <c r="J278" s="24">
        <v>6486803</v>
      </c>
      <c r="K278" s="23">
        <v>23492617</v>
      </c>
      <c r="L278" s="23">
        <v>2178242</v>
      </c>
      <c r="M278" s="24">
        <v>0</v>
      </c>
      <c r="N278" s="24">
        <v>15724691</v>
      </c>
      <c r="O278" s="23">
        <v>17902933</v>
      </c>
      <c r="P278" s="23">
        <v>0</v>
      </c>
      <c r="Q278" s="24">
        <v>0</v>
      </c>
      <c r="R278" s="24">
        <v>0</v>
      </c>
      <c r="S278" s="23">
        <v>0</v>
      </c>
      <c r="T278" s="23">
        <v>0</v>
      </c>
      <c r="U278" s="24">
        <v>0</v>
      </c>
      <c r="V278" s="24">
        <v>0</v>
      </c>
      <c r="W278" s="35">
        <v>0</v>
      </c>
    </row>
    <row r="279" spans="1:23" ht="13" x14ac:dyDescent="0.3">
      <c r="A279" s="14" t="s">
        <v>20</v>
      </c>
      <c r="B279" s="15" t="s">
        <v>492</v>
      </c>
      <c r="C279" s="16" t="s">
        <v>493</v>
      </c>
      <c r="D279" s="23">
        <v>133279703</v>
      </c>
      <c r="E279" s="24">
        <v>133279703</v>
      </c>
      <c r="F279" s="24">
        <v>45261845</v>
      </c>
      <c r="G279" s="31">
        <f t="shared" si="53"/>
        <v>0.33960043413362045</v>
      </c>
      <c r="H279" s="23">
        <v>8057251</v>
      </c>
      <c r="I279" s="24">
        <v>8225111</v>
      </c>
      <c r="J279" s="24">
        <v>8081384</v>
      </c>
      <c r="K279" s="23">
        <v>24363746</v>
      </c>
      <c r="L279" s="23">
        <v>4454078</v>
      </c>
      <c r="M279" s="24">
        <v>8922359</v>
      </c>
      <c r="N279" s="24">
        <v>7521662</v>
      </c>
      <c r="O279" s="23">
        <v>20898099</v>
      </c>
      <c r="P279" s="23">
        <v>0</v>
      </c>
      <c r="Q279" s="24">
        <v>0</v>
      </c>
      <c r="R279" s="24">
        <v>0</v>
      </c>
      <c r="S279" s="23">
        <v>0</v>
      </c>
      <c r="T279" s="23">
        <v>0</v>
      </c>
      <c r="U279" s="24">
        <v>0</v>
      </c>
      <c r="V279" s="24">
        <v>0</v>
      </c>
      <c r="W279" s="35">
        <v>0</v>
      </c>
    </row>
    <row r="280" spans="1:23" ht="13" x14ac:dyDescent="0.3">
      <c r="A280" s="14" t="s">
        <v>20</v>
      </c>
      <c r="B280" s="15" t="s">
        <v>494</v>
      </c>
      <c r="C280" s="16" t="s">
        <v>495</v>
      </c>
      <c r="D280" s="23">
        <v>197675055</v>
      </c>
      <c r="E280" s="24">
        <v>197675055</v>
      </c>
      <c r="F280" s="24">
        <v>64864019</v>
      </c>
      <c r="G280" s="31">
        <f t="shared" si="53"/>
        <v>0.32813456912911948</v>
      </c>
      <c r="H280" s="23">
        <v>1414504</v>
      </c>
      <c r="I280" s="24">
        <v>7595261</v>
      </c>
      <c r="J280" s="24">
        <v>8008161</v>
      </c>
      <c r="K280" s="23">
        <v>17017926</v>
      </c>
      <c r="L280" s="23">
        <v>6055738</v>
      </c>
      <c r="M280" s="24">
        <v>32109739</v>
      </c>
      <c r="N280" s="24">
        <v>9680616</v>
      </c>
      <c r="O280" s="23">
        <v>47846093</v>
      </c>
      <c r="P280" s="23">
        <v>0</v>
      </c>
      <c r="Q280" s="24">
        <v>0</v>
      </c>
      <c r="R280" s="24">
        <v>0</v>
      </c>
      <c r="S280" s="23">
        <v>0</v>
      </c>
      <c r="T280" s="23">
        <v>0</v>
      </c>
      <c r="U280" s="24">
        <v>0</v>
      </c>
      <c r="V280" s="24">
        <v>0</v>
      </c>
      <c r="W280" s="35">
        <v>0</v>
      </c>
    </row>
    <row r="281" spans="1:23" ht="13" x14ac:dyDescent="0.3">
      <c r="A281" s="14" t="s">
        <v>20</v>
      </c>
      <c r="B281" s="15" t="s">
        <v>496</v>
      </c>
      <c r="C281" s="16" t="s">
        <v>497</v>
      </c>
      <c r="D281" s="23">
        <v>259296909</v>
      </c>
      <c r="E281" s="24">
        <v>259296909</v>
      </c>
      <c r="F281" s="24">
        <v>60117707</v>
      </c>
      <c r="G281" s="31">
        <f t="shared" si="53"/>
        <v>0.23184891494406515</v>
      </c>
      <c r="H281" s="23">
        <v>2964943</v>
      </c>
      <c r="I281" s="24">
        <v>11953449</v>
      </c>
      <c r="J281" s="24">
        <v>827181</v>
      </c>
      <c r="K281" s="23">
        <v>15745573</v>
      </c>
      <c r="L281" s="23">
        <v>25178329</v>
      </c>
      <c r="M281" s="24">
        <v>16920763</v>
      </c>
      <c r="N281" s="24">
        <v>2273042</v>
      </c>
      <c r="O281" s="23">
        <v>44372134</v>
      </c>
      <c r="P281" s="23">
        <v>0</v>
      </c>
      <c r="Q281" s="24">
        <v>0</v>
      </c>
      <c r="R281" s="24">
        <v>0</v>
      </c>
      <c r="S281" s="23">
        <v>0</v>
      </c>
      <c r="T281" s="23">
        <v>0</v>
      </c>
      <c r="U281" s="24">
        <v>0</v>
      </c>
      <c r="V281" s="24">
        <v>0</v>
      </c>
      <c r="W281" s="35">
        <v>0</v>
      </c>
    </row>
    <row r="282" spans="1:23" ht="13" x14ac:dyDescent="0.3">
      <c r="A282" s="14" t="s">
        <v>35</v>
      </c>
      <c r="B282" s="15" t="s">
        <v>498</v>
      </c>
      <c r="C282" s="16" t="s">
        <v>499</v>
      </c>
      <c r="D282" s="23">
        <v>76441904</v>
      </c>
      <c r="E282" s="24">
        <v>76441904</v>
      </c>
      <c r="F282" s="24">
        <v>39494293</v>
      </c>
      <c r="G282" s="31">
        <f t="shared" si="53"/>
        <v>0.51665763061056147</v>
      </c>
      <c r="H282" s="23">
        <v>5567620</v>
      </c>
      <c r="I282" s="24">
        <v>6943994</v>
      </c>
      <c r="J282" s="24">
        <v>6774317</v>
      </c>
      <c r="K282" s="23">
        <v>19285931</v>
      </c>
      <c r="L282" s="23">
        <v>6961527</v>
      </c>
      <c r="M282" s="24">
        <v>6663836</v>
      </c>
      <c r="N282" s="24">
        <v>6582999</v>
      </c>
      <c r="O282" s="23">
        <v>20208362</v>
      </c>
      <c r="P282" s="23">
        <v>0</v>
      </c>
      <c r="Q282" s="24">
        <v>0</v>
      </c>
      <c r="R282" s="24">
        <v>0</v>
      </c>
      <c r="S282" s="23">
        <v>0</v>
      </c>
      <c r="T282" s="23">
        <v>0</v>
      </c>
      <c r="U282" s="24">
        <v>0</v>
      </c>
      <c r="V282" s="24">
        <v>0</v>
      </c>
      <c r="W282" s="35">
        <v>0</v>
      </c>
    </row>
    <row r="283" spans="1:23" ht="14" x14ac:dyDescent="0.3">
      <c r="A283" s="17" t="s">
        <v>0</v>
      </c>
      <c r="B283" s="18" t="s">
        <v>500</v>
      </c>
      <c r="C283" s="19" t="s">
        <v>0</v>
      </c>
      <c r="D283" s="25">
        <f>SUM(D274:D282)</f>
        <v>1696212428</v>
      </c>
      <c r="E283" s="26">
        <f>SUM(E274:E282)</f>
        <v>1696212428</v>
      </c>
      <c r="F283" s="26">
        <f>SUM(F274:F282)</f>
        <v>454813816</v>
      </c>
      <c r="G283" s="32">
        <f t="shared" si="53"/>
        <v>0.26813493905139574</v>
      </c>
      <c r="H283" s="25">
        <f t="shared" ref="H283:W283" si="56">SUM(H274:H282)</f>
        <v>42499155</v>
      </c>
      <c r="I283" s="26">
        <f t="shared" si="56"/>
        <v>77291754</v>
      </c>
      <c r="J283" s="26">
        <f t="shared" si="56"/>
        <v>62155357</v>
      </c>
      <c r="K283" s="25">
        <f t="shared" si="56"/>
        <v>181946266</v>
      </c>
      <c r="L283" s="25">
        <f t="shared" si="56"/>
        <v>68469061</v>
      </c>
      <c r="M283" s="26">
        <f t="shared" si="56"/>
        <v>102824919</v>
      </c>
      <c r="N283" s="26">
        <f t="shared" si="56"/>
        <v>101573570</v>
      </c>
      <c r="O283" s="25">
        <f t="shared" si="56"/>
        <v>272867550</v>
      </c>
      <c r="P283" s="25">
        <f t="shared" si="56"/>
        <v>0</v>
      </c>
      <c r="Q283" s="26">
        <f t="shared" si="56"/>
        <v>0</v>
      </c>
      <c r="R283" s="26">
        <f t="shared" si="56"/>
        <v>0</v>
      </c>
      <c r="S283" s="25">
        <f t="shared" si="56"/>
        <v>0</v>
      </c>
      <c r="T283" s="25">
        <f t="shared" si="56"/>
        <v>0</v>
      </c>
      <c r="U283" s="26">
        <f t="shared" si="56"/>
        <v>0</v>
      </c>
      <c r="V283" s="26">
        <f t="shared" si="56"/>
        <v>0</v>
      </c>
      <c r="W283" s="36">
        <f t="shared" si="56"/>
        <v>0</v>
      </c>
    </row>
    <row r="284" spans="1:23" ht="13" x14ac:dyDescent="0.3">
      <c r="A284" s="14" t="s">
        <v>20</v>
      </c>
      <c r="B284" s="15" t="s">
        <v>501</v>
      </c>
      <c r="C284" s="16" t="s">
        <v>502</v>
      </c>
      <c r="D284" s="23">
        <v>430511545</v>
      </c>
      <c r="E284" s="24">
        <v>430511545</v>
      </c>
      <c r="F284" s="24">
        <v>93146036</v>
      </c>
      <c r="G284" s="31">
        <f t="shared" si="53"/>
        <v>0.21636129642005303</v>
      </c>
      <c r="H284" s="23">
        <v>4903633</v>
      </c>
      <c r="I284" s="24">
        <v>17874073</v>
      </c>
      <c r="J284" s="24">
        <v>17696175</v>
      </c>
      <c r="K284" s="23">
        <v>40473881</v>
      </c>
      <c r="L284" s="23">
        <v>20895576</v>
      </c>
      <c r="M284" s="24">
        <v>4263152</v>
      </c>
      <c r="N284" s="24">
        <v>27513427</v>
      </c>
      <c r="O284" s="23">
        <v>52672155</v>
      </c>
      <c r="P284" s="23">
        <v>0</v>
      </c>
      <c r="Q284" s="24">
        <v>0</v>
      </c>
      <c r="R284" s="24">
        <v>0</v>
      </c>
      <c r="S284" s="23">
        <v>0</v>
      </c>
      <c r="T284" s="23">
        <v>0</v>
      </c>
      <c r="U284" s="24">
        <v>0</v>
      </c>
      <c r="V284" s="24">
        <v>0</v>
      </c>
      <c r="W284" s="35">
        <v>0</v>
      </c>
    </row>
    <row r="285" spans="1:23" ht="13" x14ac:dyDescent="0.3">
      <c r="A285" s="14" t="s">
        <v>20</v>
      </c>
      <c r="B285" s="15" t="s">
        <v>503</v>
      </c>
      <c r="C285" s="16" t="s">
        <v>504</v>
      </c>
      <c r="D285" s="23">
        <v>82888743</v>
      </c>
      <c r="E285" s="24">
        <v>82888743</v>
      </c>
      <c r="F285" s="24">
        <v>20519071</v>
      </c>
      <c r="G285" s="31">
        <f t="shared" si="53"/>
        <v>0.24754954964149958</v>
      </c>
      <c r="H285" s="23">
        <v>3240742</v>
      </c>
      <c r="I285" s="24">
        <v>3292970</v>
      </c>
      <c r="J285" s="24">
        <v>3381263</v>
      </c>
      <c r="K285" s="23">
        <v>9914975</v>
      </c>
      <c r="L285" s="23">
        <v>3597458</v>
      </c>
      <c r="M285" s="24">
        <v>3628908</v>
      </c>
      <c r="N285" s="24">
        <v>3377730</v>
      </c>
      <c r="O285" s="23">
        <v>10604096</v>
      </c>
      <c r="P285" s="23">
        <v>0</v>
      </c>
      <c r="Q285" s="24">
        <v>0</v>
      </c>
      <c r="R285" s="24">
        <v>0</v>
      </c>
      <c r="S285" s="23">
        <v>0</v>
      </c>
      <c r="T285" s="23">
        <v>0</v>
      </c>
      <c r="U285" s="24">
        <v>0</v>
      </c>
      <c r="V285" s="24">
        <v>0</v>
      </c>
      <c r="W285" s="35">
        <v>0</v>
      </c>
    </row>
    <row r="286" spans="1:23" ht="13" x14ac:dyDescent="0.3">
      <c r="A286" s="14" t="s">
        <v>20</v>
      </c>
      <c r="B286" s="15" t="s">
        <v>505</v>
      </c>
      <c r="C286" s="16" t="s">
        <v>506</v>
      </c>
      <c r="D286" s="23">
        <v>326419535</v>
      </c>
      <c r="E286" s="24">
        <v>326419535</v>
      </c>
      <c r="F286" s="24">
        <v>134589463</v>
      </c>
      <c r="G286" s="31">
        <f t="shared" si="53"/>
        <v>0.41232049117403469</v>
      </c>
      <c r="H286" s="23">
        <v>19483891</v>
      </c>
      <c r="I286" s="24">
        <v>26515214</v>
      </c>
      <c r="J286" s="24">
        <v>17379466</v>
      </c>
      <c r="K286" s="23">
        <v>63378571</v>
      </c>
      <c r="L286" s="23">
        <v>28111162</v>
      </c>
      <c r="M286" s="24">
        <v>19714521</v>
      </c>
      <c r="N286" s="24">
        <v>23385209</v>
      </c>
      <c r="O286" s="23">
        <v>71210892</v>
      </c>
      <c r="P286" s="23">
        <v>0</v>
      </c>
      <c r="Q286" s="24">
        <v>0</v>
      </c>
      <c r="R286" s="24">
        <v>0</v>
      </c>
      <c r="S286" s="23">
        <v>0</v>
      </c>
      <c r="T286" s="23">
        <v>0</v>
      </c>
      <c r="U286" s="24">
        <v>0</v>
      </c>
      <c r="V286" s="24">
        <v>0</v>
      </c>
      <c r="W286" s="35">
        <v>0</v>
      </c>
    </row>
    <row r="287" spans="1:23" ht="13" x14ac:dyDescent="0.3">
      <c r="A287" s="14" t="s">
        <v>20</v>
      </c>
      <c r="B287" s="15" t="s">
        <v>507</v>
      </c>
      <c r="C287" s="16" t="s">
        <v>508</v>
      </c>
      <c r="D287" s="23">
        <v>146541012</v>
      </c>
      <c r="E287" s="24">
        <v>146541012</v>
      </c>
      <c r="F287" s="24">
        <v>57421207</v>
      </c>
      <c r="G287" s="31">
        <f t="shared" si="53"/>
        <v>0.39184393649471999</v>
      </c>
      <c r="H287" s="23">
        <v>13446760</v>
      </c>
      <c r="I287" s="24">
        <v>11844490</v>
      </c>
      <c r="J287" s="24">
        <v>9903522</v>
      </c>
      <c r="K287" s="23">
        <v>35194772</v>
      </c>
      <c r="L287" s="23">
        <v>6635043</v>
      </c>
      <c r="M287" s="24">
        <v>5239753</v>
      </c>
      <c r="N287" s="24">
        <v>10351639</v>
      </c>
      <c r="O287" s="23">
        <v>22226435</v>
      </c>
      <c r="P287" s="23">
        <v>0</v>
      </c>
      <c r="Q287" s="24">
        <v>0</v>
      </c>
      <c r="R287" s="24">
        <v>0</v>
      </c>
      <c r="S287" s="23">
        <v>0</v>
      </c>
      <c r="T287" s="23">
        <v>0</v>
      </c>
      <c r="U287" s="24">
        <v>0</v>
      </c>
      <c r="V287" s="24">
        <v>0</v>
      </c>
      <c r="W287" s="35">
        <v>0</v>
      </c>
    </row>
    <row r="288" spans="1:23" ht="13" x14ac:dyDescent="0.3">
      <c r="A288" s="14" t="s">
        <v>20</v>
      </c>
      <c r="B288" s="15" t="s">
        <v>509</v>
      </c>
      <c r="C288" s="16" t="s">
        <v>510</v>
      </c>
      <c r="D288" s="23">
        <v>1152403350</v>
      </c>
      <c r="E288" s="24">
        <v>1152403350</v>
      </c>
      <c r="F288" s="24">
        <v>408086672</v>
      </c>
      <c r="G288" s="31">
        <f t="shared" si="53"/>
        <v>0.3541179153982848</v>
      </c>
      <c r="H288" s="23">
        <v>81648584</v>
      </c>
      <c r="I288" s="24">
        <v>38717251</v>
      </c>
      <c r="J288" s="24">
        <v>78122229</v>
      </c>
      <c r="K288" s="23">
        <v>198488064</v>
      </c>
      <c r="L288" s="23">
        <v>99256064</v>
      </c>
      <c r="M288" s="24">
        <v>43453589</v>
      </c>
      <c r="N288" s="24">
        <v>66888955</v>
      </c>
      <c r="O288" s="23">
        <v>209598608</v>
      </c>
      <c r="P288" s="23">
        <v>0</v>
      </c>
      <c r="Q288" s="24">
        <v>0</v>
      </c>
      <c r="R288" s="24">
        <v>0</v>
      </c>
      <c r="S288" s="23">
        <v>0</v>
      </c>
      <c r="T288" s="23">
        <v>0</v>
      </c>
      <c r="U288" s="24">
        <v>0</v>
      </c>
      <c r="V288" s="24">
        <v>0</v>
      </c>
      <c r="W288" s="35">
        <v>0</v>
      </c>
    </row>
    <row r="289" spans="1:23" ht="13" x14ac:dyDescent="0.3">
      <c r="A289" s="14" t="s">
        <v>35</v>
      </c>
      <c r="B289" s="15" t="s">
        <v>511</v>
      </c>
      <c r="C289" s="16" t="s">
        <v>512</v>
      </c>
      <c r="D289" s="23">
        <v>101419643</v>
      </c>
      <c r="E289" s="24">
        <v>101419643</v>
      </c>
      <c r="F289" s="24">
        <v>51519596</v>
      </c>
      <c r="G289" s="31">
        <f t="shared" si="53"/>
        <v>0.50798439509395632</v>
      </c>
      <c r="H289" s="23">
        <v>7534945</v>
      </c>
      <c r="I289" s="24">
        <v>6493994</v>
      </c>
      <c r="J289" s="24">
        <v>7293947</v>
      </c>
      <c r="K289" s="23">
        <v>21322886</v>
      </c>
      <c r="L289" s="23">
        <v>7666198</v>
      </c>
      <c r="M289" s="24">
        <v>14640720</v>
      </c>
      <c r="N289" s="24">
        <v>7889792</v>
      </c>
      <c r="O289" s="23">
        <v>30196710</v>
      </c>
      <c r="P289" s="23">
        <v>0</v>
      </c>
      <c r="Q289" s="24">
        <v>0</v>
      </c>
      <c r="R289" s="24">
        <v>0</v>
      </c>
      <c r="S289" s="23">
        <v>0</v>
      </c>
      <c r="T289" s="23">
        <v>0</v>
      </c>
      <c r="U289" s="24">
        <v>0</v>
      </c>
      <c r="V289" s="24">
        <v>0</v>
      </c>
      <c r="W289" s="35">
        <v>0</v>
      </c>
    </row>
    <row r="290" spans="1:23" ht="14" x14ac:dyDescent="0.3">
      <c r="A290" s="17" t="s">
        <v>0</v>
      </c>
      <c r="B290" s="18" t="s">
        <v>513</v>
      </c>
      <c r="C290" s="19" t="s">
        <v>0</v>
      </c>
      <c r="D290" s="25">
        <f>SUM(D284:D289)</f>
        <v>2240183828</v>
      </c>
      <c r="E290" s="26">
        <f>SUM(E284:E289)</f>
        <v>2240183828</v>
      </c>
      <c r="F290" s="26">
        <f>SUM(F284:F289)</f>
        <v>765282045</v>
      </c>
      <c r="G290" s="32">
        <f t="shared" si="53"/>
        <v>0.34161573502797377</v>
      </c>
      <c r="H290" s="25">
        <f t="shared" ref="H290:W290" si="57">SUM(H284:H289)</f>
        <v>130258555</v>
      </c>
      <c r="I290" s="26">
        <f t="shared" si="57"/>
        <v>104737992</v>
      </c>
      <c r="J290" s="26">
        <f t="shared" si="57"/>
        <v>133776602</v>
      </c>
      <c r="K290" s="25">
        <f t="shared" si="57"/>
        <v>368773149</v>
      </c>
      <c r="L290" s="25">
        <f t="shared" si="57"/>
        <v>166161501</v>
      </c>
      <c r="M290" s="26">
        <f t="shared" si="57"/>
        <v>90940643</v>
      </c>
      <c r="N290" s="26">
        <f t="shared" si="57"/>
        <v>139406752</v>
      </c>
      <c r="O290" s="25">
        <f t="shared" si="57"/>
        <v>396508896</v>
      </c>
      <c r="P290" s="25">
        <f t="shared" si="57"/>
        <v>0</v>
      </c>
      <c r="Q290" s="26">
        <f t="shared" si="57"/>
        <v>0</v>
      </c>
      <c r="R290" s="26">
        <f t="shared" si="57"/>
        <v>0</v>
      </c>
      <c r="S290" s="25">
        <f t="shared" si="57"/>
        <v>0</v>
      </c>
      <c r="T290" s="25">
        <f t="shared" si="57"/>
        <v>0</v>
      </c>
      <c r="U290" s="26">
        <f t="shared" si="57"/>
        <v>0</v>
      </c>
      <c r="V290" s="26">
        <f t="shared" si="57"/>
        <v>0</v>
      </c>
      <c r="W290" s="36">
        <f t="shared" si="57"/>
        <v>0</v>
      </c>
    </row>
    <row r="291" spans="1:23" ht="13" x14ac:dyDescent="0.3">
      <c r="A291" s="14" t="s">
        <v>20</v>
      </c>
      <c r="B291" s="15" t="s">
        <v>514</v>
      </c>
      <c r="C291" s="16" t="s">
        <v>515</v>
      </c>
      <c r="D291" s="23">
        <v>3212506151</v>
      </c>
      <c r="E291" s="24">
        <v>3212506151</v>
      </c>
      <c r="F291" s="24">
        <v>1435917358</v>
      </c>
      <c r="G291" s="31">
        <f t="shared" si="53"/>
        <v>0.44697731008328895</v>
      </c>
      <c r="H291" s="23">
        <v>95245106</v>
      </c>
      <c r="I291" s="24">
        <v>375870032</v>
      </c>
      <c r="J291" s="24">
        <v>320994638</v>
      </c>
      <c r="K291" s="23">
        <v>792109776</v>
      </c>
      <c r="L291" s="23">
        <v>196107934</v>
      </c>
      <c r="M291" s="24">
        <v>231667610</v>
      </c>
      <c r="N291" s="24">
        <v>216032038</v>
      </c>
      <c r="O291" s="23">
        <v>643807582</v>
      </c>
      <c r="P291" s="23">
        <v>0</v>
      </c>
      <c r="Q291" s="24">
        <v>0</v>
      </c>
      <c r="R291" s="24">
        <v>0</v>
      </c>
      <c r="S291" s="23">
        <v>0</v>
      </c>
      <c r="T291" s="23">
        <v>0</v>
      </c>
      <c r="U291" s="24">
        <v>0</v>
      </c>
      <c r="V291" s="24">
        <v>0</v>
      </c>
      <c r="W291" s="35">
        <v>0</v>
      </c>
    </row>
    <row r="292" spans="1:23" ht="13" x14ac:dyDescent="0.3">
      <c r="A292" s="14" t="s">
        <v>20</v>
      </c>
      <c r="B292" s="15" t="s">
        <v>516</v>
      </c>
      <c r="C292" s="16" t="s">
        <v>517</v>
      </c>
      <c r="D292" s="23">
        <v>265260660</v>
      </c>
      <c r="E292" s="24">
        <v>265260660</v>
      </c>
      <c r="F292" s="24">
        <v>90181268</v>
      </c>
      <c r="G292" s="31">
        <f t="shared" si="53"/>
        <v>0.33997226727853275</v>
      </c>
      <c r="H292" s="23">
        <v>15181224</v>
      </c>
      <c r="I292" s="24">
        <v>18020902</v>
      </c>
      <c r="J292" s="24">
        <v>10992377</v>
      </c>
      <c r="K292" s="23">
        <v>44194503</v>
      </c>
      <c r="L292" s="23">
        <v>10645275</v>
      </c>
      <c r="M292" s="24">
        <v>26460148</v>
      </c>
      <c r="N292" s="24">
        <v>8881342</v>
      </c>
      <c r="O292" s="23">
        <v>45986765</v>
      </c>
      <c r="P292" s="23">
        <v>0</v>
      </c>
      <c r="Q292" s="24">
        <v>0</v>
      </c>
      <c r="R292" s="24">
        <v>0</v>
      </c>
      <c r="S292" s="23">
        <v>0</v>
      </c>
      <c r="T292" s="23">
        <v>0</v>
      </c>
      <c r="U292" s="24">
        <v>0</v>
      </c>
      <c r="V292" s="24">
        <v>0</v>
      </c>
      <c r="W292" s="35">
        <v>0</v>
      </c>
    </row>
    <row r="293" spans="1:23" ht="13" x14ac:dyDescent="0.3">
      <c r="A293" s="14" t="s">
        <v>20</v>
      </c>
      <c r="B293" s="15" t="s">
        <v>518</v>
      </c>
      <c r="C293" s="16" t="s">
        <v>519</v>
      </c>
      <c r="D293" s="23">
        <v>197038599</v>
      </c>
      <c r="E293" s="24">
        <v>197038599</v>
      </c>
      <c r="F293" s="24">
        <v>82322891</v>
      </c>
      <c r="G293" s="31">
        <f t="shared" si="53"/>
        <v>0.4178008340386139</v>
      </c>
      <c r="H293" s="23">
        <v>13278410</v>
      </c>
      <c r="I293" s="24">
        <v>12342489</v>
      </c>
      <c r="J293" s="24">
        <v>13204208</v>
      </c>
      <c r="K293" s="23">
        <v>38825107</v>
      </c>
      <c r="L293" s="23">
        <v>12672852</v>
      </c>
      <c r="M293" s="24">
        <v>14714827</v>
      </c>
      <c r="N293" s="24">
        <v>16110105</v>
      </c>
      <c r="O293" s="23">
        <v>43497784</v>
      </c>
      <c r="P293" s="23">
        <v>0</v>
      </c>
      <c r="Q293" s="24">
        <v>0</v>
      </c>
      <c r="R293" s="24">
        <v>0</v>
      </c>
      <c r="S293" s="23">
        <v>0</v>
      </c>
      <c r="T293" s="23">
        <v>0</v>
      </c>
      <c r="U293" s="24">
        <v>0</v>
      </c>
      <c r="V293" s="24">
        <v>0</v>
      </c>
      <c r="W293" s="35">
        <v>0</v>
      </c>
    </row>
    <row r="294" spans="1:23" ht="13" x14ac:dyDescent="0.3">
      <c r="A294" s="14" t="s">
        <v>20</v>
      </c>
      <c r="B294" s="15" t="s">
        <v>520</v>
      </c>
      <c r="C294" s="16" t="s">
        <v>521</v>
      </c>
      <c r="D294" s="23">
        <v>472412696</v>
      </c>
      <c r="E294" s="24">
        <v>472412696</v>
      </c>
      <c r="F294" s="24">
        <v>138936318</v>
      </c>
      <c r="G294" s="31">
        <f t="shared" si="53"/>
        <v>0.29409945832615814</v>
      </c>
      <c r="H294" s="23">
        <v>18324480</v>
      </c>
      <c r="I294" s="24">
        <v>22526386</v>
      </c>
      <c r="J294" s="24">
        <v>24968835</v>
      </c>
      <c r="K294" s="23">
        <v>65819701</v>
      </c>
      <c r="L294" s="23">
        <v>25941231</v>
      </c>
      <c r="M294" s="24">
        <v>22544901</v>
      </c>
      <c r="N294" s="24">
        <v>24630485</v>
      </c>
      <c r="O294" s="23">
        <v>73116617</v>
      </c>
      <c r="P294" s="23">
        <v>0</v>
      </c>
      <c r="Q294" s="24">
        <v>0</v>
      </c>
      <c r="R294" s="24">
        <v>0</v>
      </c>
      <c r="S294" s="23">
        <v>0</v>
      </c>
      <c r="T294" s="23">
        <v>0</v>
      </c>
      <c r="U294" s="24">
        <v>0</v>
      </c>
      <c r="V294" s="24">
        <v>0</v>
      </c>
      <c r="W294" s="35">
        <v>0</v>
      </c>
    </row>
    <row r="295" spans="1:23" ht="13" x14ac:dyDescent="0.3">
      <c r="A295" s="14" t="s">
        <v>35</v>
      </c>
      <c r="B295" s="15" t="s">
        <v>522</v>
      </c>
      <c r="C295" s="16" t="s">
        <v>523</v>
      </c>
      <c r="D295" s="23">
        <v>183388430</v>
      </c>
      <c r="E295" s="24">
        <v>183388430</v>
      </c>
      <c r="F295" s="24">
        <v>71007373</v>
      </c>
      <c r="G295" s="31">
        <f t="shared" si="53"/>
        <v>0.38719658050401545</v>
      </c>
      <c r="H295" s="23">
        <v>8274866</v>
      </c>
      <c r="I295" s="24">
        <v>8274866</v>
      </c>
      <c r="J295" s="24">
        <v>10703158</v>
      </c>
      <c r="K295" s="23">
        <v>27252890</v>
      </c>
      <c r="L295" s="23">
        <v>14703487</v>
      </c>
      <c r="M295" s="24">
        <v>12328293</v>
      </c>
      <c r="N295" s="24">
        <v>16722703</v>
      </c>
      <c r="O295" s="23">
        <v>43754483</v>
      </c>
      <c r="P295" s="23">
        <v>0</v>
      </c>
      <c r="Q295" s="24">
        <v>0</v>
      </c>
      <c r="R295" s="24">
        <v>0</v>
      </c>
      <c r="S295" s="23">
        <v>0</v>
      </c>
      <c r="T295" s="23">
        <v>0</v>
      </c>
      <c r="U295" s="24">
        <v>0</v>
      </c>
      <c r="V295" s="24">
        <v>0</v>
      </c>
      <c r="W295" s="35">
        <v>0</v>
      </c>
    </row>
    <row r="296" spans="1:23" ht="14" x14ac:dyDescent="0.3">
      <c r="A296" s="17" t="s">
        <v>0</v>
      </c>
      <c r="B296" s="18" t="s">
        <v>524</v>
      </c>
      <c r="C296" s="19" t="s">
        <v>0</v>
      </c>
      <c r="D296" s="25">
        <f>SUM(D291:D295)</f>
        <v>4330606536</v>
      </c>
      <c r="E296" s="26">
        <f>SUM(E291:E295)</f>
        <v>4330606536</v>
      </c>
      <c r="F296" s="26">
        <f>SUM(F291:F295)</f>
        <v>1818365208</v>
      </c>
      <c r="G296" s="32">
        <f t="shared" si="53"/>
        <v>0.41988695876295146</v>
      </c>
      <c r="H296" s="25">
        <f t="shared" ref="H296:W296" si="58">SUM(H291:H295)</f>
        <v>150304086</v>
      </c>
      <c r="I296" s="26">
        <f t="shared" si="58"/>
        <v>437034675</v>
      </c>
      <c r="J296" s="26">
        <f t="shared" si="58"/>
        <v>380863216</v>
      </c>
      <c r="K296" s="25">
        <f t="shared" si="58"/>
        <v>968201977</v>
      </c>
      <c r="L296" s="25">
        <f t="shared" si="58"/>
        <v>260070779</v>
      </c>
      <c r="M296" s="26">
        <f t="shared" si="58"/>
        <v>307715779</v>
      </c>
      <c r="N296" s="26">
        <f t="shared" si="58"/>
        <v>282376673</v>
      </c>
      <c r="O296" s="25">
        <f t="shared" si="58"/>
        <v>850163231</v>
      </c>
      <c r="P296" s="25">
        <f t="shared" si="58"/>
        <v>0</v>
      </c>
      <c r="Q296" s="26">
        <f t="shared" si="58"/>
        <v>0</v>
      </c>
      <c r="R296" s="26">
        <f t="shared" si="58"/>
        <v>0</v>
      </c>
      <c r="S296" s="25">
        <f t="shared" si="58"/>
        <v>0</v>
      </c>
      <c r="T296" s="25">
        <f t="shared" si="58"/>
        <v>0</v>
      </c>
      <c r="U296" s="26">
        <f t="shared" si="58"/>
        <v>0</v>
      </c>
      <c r="V296" s="26">
        <f t="shared" si="58"/>
        <v>0</v>
      </c>
      <c r="W296" s="36">
        <f t="shared" si="58"/>
        <v>0</v>
      </c>
    </row>
    <row r="297" spans="1:23" ht="14" x14ac:dyDescent="0.3">
      <c r="A297" s="17" t="s">
        <v>0</v>
      </c>
      <c r="B297" s="18" t="s">
        <v>525</v>
      </c>
      <c r="C297" s="19" t="s">
        <v>0</v>
      </c>
      <c r="D297" s="25">
        <f>SUM(D261:D264,D266:D272,D274:D282,D284:D289,D291:D295)</f>
        <v>11604667047</v>
      </c>
      <c r="E297" s="26">
        <f>SUM(E261:E264,E266:E272,E274:E282,E284:E289,E291:E295)</f>
        <v>11604667047</v>
      </c>
      <c r="F297" s="26">
        <f>SUM(F261:F264,F266:F272,F274:F282,F284:F289,F291:F295)</f>
        <v>4499975202</v>
      </c>
      <c r="G297" s="32">
        <f t="shared" si="53"/>
        <v>0.38777288342480437</v>
      </c>
      <c r="H297" s="25">
        <f t="shared" ref="H297:W297" si="59">SUM(H261:H264,H266:H272,H274:H282,H284:H289,H291:H295)</f>
        <v>495633916</v>
      </c>
      <c r="I297" s="26">
        <f t="shared" si="59"/>
        <v>879108382</v>
      </c>
      <c r="J297" s="26">
        <f t="shared" si="59"/>
        <v>824343708</v>
      </c>
      <c r="K297" s="25">
        <f t="shared" si="59"/>
        <v>2199086006</v>
      </c>
      <c r="L297" s="25">
        <f t="shared" si="59"/>
        <v>736290620</v>
      </c>
      <c r="M297" s="26">
        <f t="shared" si="59"/>
        <v>747314517</v>
      </c>
      <c r="N297" s="26">
        <f t="shared" si="59"/>
        <v>817284059</v>
      </c>
      <c r="O297" s="25">
        <f t="shared" si="59"/>
        <v>2300889196</v>
      </c>
      <c r="P297" s="25">
        <f t="shared" si="59"/>
        <v>0</v>
      </c>
      <c r="Q297" s="26">
        <f t="shared" si="59"/>
        <v>0</v>
      </c>
      <c r="R297" s="26">
        <f t="shared" si="59"/>
        <v>0</v>
      </c>
      <c r="S297" s="25">
        <f t="shared" si="59"/>
        <v>0</v>
      </c>
      <c r="T297" s="25">
        <f t="shared" si="59"/>
        <v>0</v>
      </c>
      <c r="U297" s="26">
        <f t="shared" si="59"/>
        <v>0</v>
      </c>
      <c r="V297" s="26">
        <f t="shared" si="59"/>
        <v>0</v>
      </c>
      <c r="W297" s="36">
        <f t="shared" si="59"/>
        <v>0</v>
      </c>
    </row>
    <row r="298" spans="1:23" ht="14.5" customHeight="1" x14ac:dyDescent="0.3">
      <c r="A298" s="10"/>
      <c r="B298" s="11" t="s">
        <v>606</v>
      </c>
      <c r="D298" s="27"/>
      <c r="E298" s="28"/>
      <c r="F298" s="28"/>
      <c r="G298" s="33"/>
      <c r="H298" s="27"/>
      <c r="I298" s="28"/>
      <c r="J298" s="28"/>
      <c r="K298" s="27"/>
      <c r="L298" s="27"/>
      <c r="M298" s="28"/>
      <c r="N298" s="28"/>
      <c r="O298" s="27"/>
      <c r="P298" s="27"/>
      <c r="Q298" s="28"/>
      <c r="R298" s="28"/>
      <c r="S298" s="27"/>
      <c r="T298" s="27"/>
      <c r="U298" s="28"/>
      <c r="V298" s="28"/>
      <c r="W298" s="37"/>
    </row>
    <row r="299" spans="1:23" ht="28.9" customHeight="1" x14ac:dyDescent="0.3">
      <c r="A299" s="13" t="s">
        <v>0</v>
      </c>
      <c r="B299" s="11" t="s">
        <v>526</v>
      </c>
      <c r="D299" s="27"/>
      <c r="E299" s="28"/>
      <c r="F299" s="28"/>
      <c r="G299" s="33"/>
      <c r="H299" s="27"/>
      <c r="I299" s="28"/>
      <c r="J299" s="28"/>
      <c r="K299" s="27"/>
      <c r="L299" s="27"/>
      <c r="M299" s="28"/>
      <c r="N299" s="28"/>
      <c r="O299" s="27"/>
      <c r="P299" s="27"/>
      <c r="Q299" s="28"/>
      <c r="R299" s="28"/>
      <c r="S299" s="27"/>
      <c r="T299" s="27"/>
      <c r="U299" s="28"/>
      <c r="V299" s="28"/>
      <c r="W299" s="37"/>
    </row>
    <row r="300" spans="1:23" ht="13" x14ac:dyDescent="0.3">
      <c r="A300" s="14" t="s">
        <v>14</v>
      </c>
      <c r="B300" s="15" t="s">
        <v>527</v>
      </c>
      <c r="C300" s="16" t="s">
        <v>528</v>
      </c>
      <c r="D300" s="23">
        <v>71674631253</v>
      </c>
      <c r="E300" s="24">
        <v>71774339991</v>
      </c>
      <c r="F300" s="24">
        <v>32426824887</v>
      </c>
      <c r="G300" s="31">
        <f t="shared" ref="G300:G337" si="60">IF(($D300     =0),0,($F300     /$D300     ))</f>
        <v>0.4524170451960679</v>
      </c>
      <c r="H300" s="23">
        <v>2600753314</v>
      </c>
      <c r="I300" s="24">
        <v>5974141784</v>
      </c>
      <c r="J300" s="24">
        <v>5982977195</v>
      </c>
      <c r="K300" s="23">
        <v>14557872293</v>
      </c>
      <c r="L300" s="23">
        <v>5567526173</v>
      </c>
      <c r="M300" s="24">
        <v>6416176227</v>
      </c>
      <c r="N300" s="24">
        <v>5885250194</v>
      </c>
      <c r="O300" s="23">
        <v>17868952594</v>
      </c>
      <c r="P300" s="23">
        <v>0</v>
      </c>
      <c r="Q300" s="24">
        <v>0</v>
      </c>
      <c r="R300" s="24">
        <v>0</v>
      </c>
      <c r="S300" s="23">
        <v>0</v>
      </c>
      <c r="T300" s="23">
        <v>0</v>
      </c>
      <c r="U300" s="24">
        <v>0</v>
      </c>
      <c r="V300" s="24">
        <v>0</v>
      </c>
      <c r="W300" s="35">
        <v>0</v>
      </c>
    </row>
    <row r="301" spans="1:23" ht="14" x14ac:dyDescent="0.3">
      <c r="A301" s="17" t="s">
        <v>0</v>
      </c>
      <c r="B301" s="18" t="s">
        <v>19</v>
      </c>
      <c r="C301" s="19" t="s">
        <v>0</v>
      </c>
      <c r="D301" s="25">
        <f>D300</f>
        <v>71674631253</v>
      </c>
      <c r="E301" s="26">
        <f>E300</f>
        <v>71774339991</v>
      </c>
      <c r="F301" s="26">
        <f>F300</f>
        <v>32426824887</v>
      </c>
      <c r="G301" s="32">
        <f t="shared" si="60"/>
        <v>0.4524170451960679</v>
      </c>
      <c r="H301" s="25">
        <f t="shared" ref="H301:W301" si="61">H300</f>
        <v>2600753314</v>
      </c>
      <c r="I301" s="26">
        <f t="shared" si="61"/>
        <v>5974141784</v>
      </c>
      <c r="J301" s="26">
        <f t="shared" si="61"/>
        <v>5982977195</v>
      </c>
      <c r="K301" s="25">
        <f t="shared" si="61"/>
        <v>14557872293</v>
      </c>
      <c r="L301" s="25">
        <f t="shared" si="61"/>
        <v>5567526173</v>
      </c>
      <c r="M301" s="26">
        <f t="shared" si="61"/>
        <v>6416176227</v>
      </c>
      <c r="N301" s="26">
        <f t="shared" si="61"/>
        <v>5885250194</v>
      </c>
      <c r="O301" s="25">
        <f t="shared" si="61"/>
        <v>17868952594</v>
      </c>
      <c r="P301" s="25">
        <f t="shared" si="61"/>
        <v>0</v>
      </c>
      <c r="Q301" s="26">
        <f t="shared" si="61"/>
        <v>0</v>
      </c>
      <c r="R301" s="26">
        <f t="shared" si="61"/>
        <v>0</v>
      </c>
      <c r="S301" s="25">
        <f t="shared" si="61"/>
        <v>0</v>
      </c>
      <c r="T301" s="25">
        <f t="shared" si="61"/>
        <v>0</v>
      </c>
      <c r="U301" s="26">
        <f t="shared" si="61"/>
        <v>0</v>
      </c>
      <c r="V301" s="26">
        <f t="shared" si="61"/>
        <v>0</v>
      </c>
      <c r="W301" s="36">
        <f t="shared" si="61"/>
        <v>0</v>
      </c>
    </row>
    <row r="302" spans="1:23" ht="13" x14ac:dyDescent="0.3">
      <c r="A302" s="14" t="s">
        <v>20</v>
      </c>
      <c r="B302" s="15" t="s">
        <v>529</v>
      </c>
      <c r="C302" s="16" t="s">
        <v>530</v>
      </c>
      <c r="D302" s="23">
        <v>580110694</v>
      </c>
      <c r="E302" s="24">
        <v>580110694</v>
      </c>
      <c r="F302" s="24">
        <v>236111026</v>
      </c>
      <c r="G302" s="31">
        <f t="shared" si="60"/>
        <v>0.40701029724509785</v>
      </c>
      <c r="H302" s="23">
        <v>34948384</v>
      </c>
      <c r="I302" s="24">
        <v>38581036</v>
      </c>
      <c r="J302" s="24">
        <v>37776183</v>
      </c>
      <c r="K302" s="23">
        <v>111305603</v>
      </c>
      <c r="L302" s="23">
        <v>40190176</v>
      </c>
      <c r="M302" s="24">
        <v>44604576</v>
      </c>
      <c r="N302" s="24">
        <v>40010671</v>
      </c>
      <c r="O302" s="23">
        <v>124805423</v>
      </c>
      <c r="P302" s="23">
        <v>0</v>
      </c>
      <c r="Q302" s="24">
        <v>0</v>
      </c>
      <c r="R302" s="24">
        <v>0</v>
      </c>
      <c r="S302" s="23">
        <v>0</v>
      </c>
      <c r="T302" s="23">
        <v>0</v>
      </c>
      <c r="U302" s="24">
        <v>0</v>
      </c>
      <c r="V302" s="24">
        <v>0</v>
      </c>
      <c r="W302" s="35">
        <v>0</v>
      </c>
    </row>
    <row r="303" spans="1:23" ht="13" x14ac:dyDescent="0.3">
      <c r="A303" s="14" t="s">
        <v>20</v>
      </c>
      <c r="B303" s="15" t="s">
        <v>531</v>
      </c>
      <c r="C303" s="16" t="s">
        <v>532</v>
      </c>
      <c r="D303" s="23">
        <v>514019873</v>
      </c>
      <c r="E303" s="24">
        <v>517433917</v>
      </c>
      <c r="F303" s="24">
        <v>227924543</v>
      </c>
      <c r="G303" s="31">
        <f t="shared" si="60"/>
        <v>0.44341581906114358</v>
      </c>
      <c r="H303" s="23">
        <v>30808590</v>
      </c>
      <c r="I303" s="24">
        <v>41328475</v>
      </c>
      <c r="J303" s="24">
        <v>39603176</v>
      </c>
      <c r="K303" s="23">
        <v>111740241</v>
      </c>
      <c r="L303" s="23">
        <v>41788205</v>
      </c>
      <c r="M303" s="24">
        <v>44306067</v>
      </c>
      <c r="N303" s="24">
        <v>30090030</v>
      </c>
      <c r="O303" s="23">
        <v>116184302</v>
      </c>
      <c r="P303" s="23">
        <v>0</v>
      </c>
      <c r="Q303" s="24">
        <v>0</v>
      </c>
      <c r="R303" s="24">
        <v>0</v>
      </c>
      <c r="S303" s="23">
        <v>0</v>
      </c>
      <c r="T303" s="23">
        <v>0</v>
      </c>
      <c r="U303" s="24">
        <v>0</v>
      </c>
      <c r="V303" s="24">
        <v>0</v>
      </c>
      <c r="W303" s="35">
        <v>0</v>
      </c>
    </row>
    <row r="304" spans="1:23" ht="13" x14ac:dyDescent="0.3">
      <c r="A304" s="14" t="s">
        <v>20</v>
      </c>
      <c r="B304" s="15" t="s">
        <v>533</v>
      </c>
      <c r="C304" s="16" t="s">
        <v>534</v>
      </c>
      <c r="D304" s="23">
        <v>663114760</v>
      </c>
      <c r="E304" s="24">
        <v>663114760</v>
      </c>
      <c r="F304" s="24">
        <v>297872780</v>
      </c>
      <c r="G304" s="31">
        <f t="shared" si="60"/>
        <v>0.44920245780685081</v>
      </c>
      <c r="H304" s="23">
        <v>34391803</v>
      </c>
      <c r="I304" s="24">
        <v>45397543</v>
      </c>
      <c r="J304" s="24">
        <v>60704271</v>
      </c>
      <c r="K304" s="23">
        <v>140493617</v>
      </c>
      <c r="L304" s="23">
        <v>53318403</v>
      </c>
      <c r="M304" s="24">
        <v>56886497</v>
      </c>
      <c r="N304" s="24">
        <v>47174263</v>
      </c>
      <c r="O304" s="23">
        <v>157379163</v>
      </c>
      <c r="P304" s="23">
        <v>0</v>
      </c>
      <c r="Q304" s="24">
        <v>0</v>
      </c>
      <c r="R304" s="24">
        <v>0</v>
      </c>
      <c r="S304" s="23">
        <v>0</v>
      </c>
      <c r="T304" s="23">
        <v>0</v>
      </c>
      <c r="U304" s="24">
        <v>0</v>
      </c>
      <c r="V304" s="24">
        <v>0</v>
      </c>
      <c r="W304" s="35">
        <v>0</v>
      </c>
    </row>
    <row r="305" spans="1:23" ht="13" x14ac:dyDescent="0.3">
      <c r="A305" s="14" t="s">
        <v>20</v>
      </c>
      <c r="B305" s="15" t="s">
        <v>535</v>
      </c>
      <c r="C305" s="16" t="s">
        <v>536</v>
      </c>
      <c r="D305" s="23">
        <v>1943258892</v>
      </c>
      <c r="E305" s="24">
        <v>1956179513</v>
      </c>
      <c r="F305" s="24">
        <v>867095120</v>
      </c>
      <c r="G305" s="31">
        <f t="shared" si="60"/>
        <v>0.44620669102282434</v>
      </c>
      <c r="H305" s="23">
        <v>69052862</v>
      </c>
      <c r="I305" s="24">
        <v>178233800</v>
      </c>
      <c r="J305" s="24">
        <v>155814193</v>
      </c>
      <c r="K305" s="23">
        <v>403100855</v>
      </c>
      <c r="L305" s="23">
        <v>137140945</v>
      </c>
      <c r="M305" s="24">
        <v>137134610</v>
      </c>
      <c r="N305" s="24">
        <v>189718710</v>
      </c>
      <c r="O305" s="23">
        <v>463994265</v>
      </c>
      <c r="P305" s="23">
        <v>0</v>
      </c>
      <c r="Q305" s="24">
        <v>0</v>
      </c>
      <c r="R305" s="24">
        <v>0</v>
      </c>
      <c r="S305" s="23">
        <v>0</v>
      </c>
      <c r="T305" s="23">
        <v>0</v>
      </c>
      <c r="U305" s="24">
        <v>0</v>
      </c>
      <c r="V305" s="24">
        <v>0</v>
      </c>
      <c r="W305" s="35">
        <v>0</v>
      </c>
    </row>
    <row r="306" spans="1:23" ht="13" x14ac:dyDescent="0.3">
      <c r="A306" s="14" t="s">
        <v>20</v>
      </c>
      <c r="B306" s="15" t="s">
        <v>537</v>
      </c>
      <c r="C306" s="16" t="s">
        <v>538</v>
      </c>
      <c r="D306" s="23">
        <v>1458809231</v>
      </c>
      <c r="E306" s="24">
        <v>1515384860</v>
      </c>
      <c r="F306" s="24">
        <v>614001642</v>
      </c>
      <c r="G306" s="31">
        <f t="shared" si="60"/>
        <v>0.42089234764377498</v>
      </c>
      <c r="H306" s="23">
        <v>36079789</v>
      </c>
      <c r="I306" s="24">
        <v>94228646</v>
      </c>
      <c r="J306" s="24">
        <v>126635401</v>
      </c>
      <c r="K306" s="23">
        <v>256943836</v>
      </c>
      <c r="L306" s="23">
        <v>94788905</v>
      </c>
      <c r="M306" s="24">
        <v>125302451</v>
      </c>
      <c r="N306" s="24">
        <v>136966450</v>
      </c>
      <c r="O306" s="23">
        <v>357057806</v>
      </c>
      <c r="P306" s="23">
        <v>0</v>
      </c>
      <c r="Q306" s="24">
        <v>0</v>
      </c>
      <c r="R306" s="24">
        <v>0</v>
      </c>
      <c r="S306" s="23">
        <v>0</v>
      </c>
      <c r="T306" s="23">
        <v>0</v>
      </c>
      <c r="U306" s="24">
        <v>0</v>
      </c>
      <c r="V306" s="24">
        <v>0</v>
      </c>
      <c r="W306" s="35">
        <v>0</v>
      </c>
    </row>
    <row r="307" spans="1:23" ht="13" x14ac:dyDescent="0.3">
      <c r="A307" s="14" t="s">
        <v>35</v>
      </c>
      <c r="B307" s="15" t="s">
        <v>539</v>
      </c>
      <c r="C307" s="16" t="s">
        <v>540</v>
      </c>
      <c r="D307" s="23">
        <v>609032140</v>
      </c>
      <c r="E307" s="24">
        <v>619532140</v>
      </c>
      <c r="F307" s="24">
        <v>259771103</v>
      </c>
      <c r="G307" s="31">
        <f t="shared" si="60"/>
        <v>0.42653102511141694</v>
      </c>
      <c r="H307" s="23">
        <v>25314107</v>
      </c>
      <c r="I307" s="24">
        <v>43410679</v>
      </c>
      <c r="J307" s="24">
        <v>40551546</v>
      </c>
      <c r="K307" s="23">
        <v>109276332</v>
      </c>
      <c r="L307" s="23">
        <v>45101772</v>
      </c>
      <c r="M307" s="24">
        <v>53162016</v>
      </c>
      <c r="N307" s="24">
        <v>52230983</v>
      </c>
      <c r="O307" s="23">
        <v>150494771</v>
      </c>
      <c r="P307" s="23">
        <v>0</v>
      </c>
      <c r="Q307" s="24">
        <v>0</v>
      </c>
      <c r="R307" s="24">
        <v>0</v>
      </c>
      <c r="S307" s="23">
        <v>0</v>
      </c>
      <c r="T307" s="23">
        <v>0</v>
      </c>
      <c r="U307" s="24">
        <v>0</v>
      </c>
      <c r="V307" s="24">
        <v>0</v>
      </c>
      <c r="W307" s="35">
        <v>0</v>
      </c>
    </row>
    <row r="308" spans="1:23" ht="14" x14ac:dyDescent="0.3">
      <c r="A308" s="17" t="s">
        <v>0</v>
      </c>
      <c r="B308" s="18" t="s">
        <v>541</v>
      </c>
      <c r="C308" s="19" t="s">
        <v>0</v>
      </c>
      <c r="D308" s="25">
        <f>SUM(D302:D307)</f>
        <v>5768345590</v>
      </c>
      <c r="E308" s="26">
        <f>SUM(E302:E307)</f>
        <v>5851755884</v>
      </c>
      <c r="F308" s="26">
        <f>SUM(F302:F307)</f>
        <v>2502776214</v>
      </c>
      <c r="G308" s="32">
        <f t="shared" si="60"/>
        <v>0.43388111460221995</v>
      </c>
      <c r="H308" s="25">
        <f t="shared" ref="H308:W308" si="62">SUM(H302:H307)</f>
        <v>230595535</v>
      </c>
      <c r="I308" s="26">
        <f t="shared" si="62"/>
        <v>441180179</v>
      </c>
      <c r="J308" s="26">
        <f t="shared" si="62"/>
        <v>461084770</v>
      </c>
      <c r="K308" s="25">
        <f t="shared" si="62"/>
        <v>1132860484</v>
      </c>
      <c r="L308" s="25">
        <f t="shared" si="62"/>
        <v>412328406</v>
      </c>
      <c r="M308" s="26">
        <f t="shared" si="62"/>
        <v>461396217</v>
      </c>
      <c r="N308" s="26">
        <f t="shared" si="62"/>
        <v>496191107</v>
      </c>
      <c r="O308" s="25">
        <f t="shared" si="62"/>
        <v>1369915730</v>
      </c>
      <c r="P308" s="25">
        <f t="shared" si="62"/>
        <v>0</v>
      </c>
      <c r="Q308" s="26">
        <f t="shared" si="62"/>
        <v>0</v>
      </c>
      <c r="R308" s="26">
        <f t="shared" si="62"/>
        <v>0</v>
      </c>
      <c r="S308" s="25">
        <f t="shared" si="62"/>
        <v>0</v>
      </c>
      <c r="T308" s="25">
        <f t="shared" si="62"/>
        <v>0</v>
      </c>
      <c r="U308" s="26">
        <f t="shared" si="62"/>
        <v>0</v>
      </c>
      <c r="V308" s="26">
        <f t="shared" si="62"/>
        <v>0</v>
      </c>
      <c r="W308" s="36">
        <f t="shared" si="62"/>
        <v>0</v>
      </c>
    </row>
    <row r="309" spans="1:23" ht="13" x14ac:dyDescent="0.3">
      <c r="A309" s="14" t="s">
        <v>20</v>
      </c>
      <c r="B309" s="15" t="s">
        <v>542</v>
      </c>
      <c r="C309" s="16" t="s">
        <v>543</v>
      </c>
      <c r="D309" s="23">
        <v>1019335308</v>
      </c>
      <c r="E309" s="24">
        <v>1026846121</v>
      </c>
      <c r="F309" s="24">
        <v>417759831</v>
      </c>
      <c r="G309" s="31">
        <f t="shared" si="60"/>
        <v>0.40983553470709366</v>
      </c>
      <c r="H309" s="23">
        <v>32245484</v>
      </c>
      <c r="I309" s="24">
        <v>80215257</v>
      </c>
      <c r="J309" s="24">
        <v>80939112</v>
      </c>
      <c r="K309" s="23">
        <v>193399853</v>
      </c>
      <c r="L309" s="23">
        <v>65688438</v>
      </c>
      <c r="M309" s="24">
        <v>76275602</v>
      </c>
      <c r="N309" s="24">
        <v>82395938</v>
      </c>
      <c r="O309" s="23">
        <v>224359978</v>
      </c>
      <c r="P309" s="23">
        <v>0</v>
      </c>
      <c r="Q309" s="24">
        <v>0</v>
      </c>
      <c r="R309" s="24">
        <v>0</v>
      </c>
      <c r="S309" s="23">
        <v>0</v>
      </c>
      <c r="T309" s="23">
        <v>0</v>
      </c>
      <c r="U309" s="24">
        <v>0</v>
      </c>
      <c r="V309" s="24">
        <v>0</v>
      </c>
      <c r="W309" s="35">
        <v>0</v>
      </c>
    </row>
    <row r="310" spans="1:23" ht="13" x14ac:dyDescent="0.3">
      <c r="A310" s="14" t="s">
        <v>20</v>
      </c>
      <c r="B310" s="15" t="s">
        <v>544</v>
      </c>
      <c r="C310" s="16" t="s">
        <v>545</v>
      </c>
      <c r="D310" s="23">
        <v>3677014677</v>
      </c>
      <c r="E310" s="24">
        <v>3676738017</v>
      </c>
      <c r="F310" s="24">
        <v>1700896922</v>
      </c>
      <c r="G310" s="31">
        <f t="shared" si="60"/>
        <v>0.46257550524321717</v>
      </c>
      <c r="H310" s="23">
        <v>317172311</v>
      </c>
      <c r="I310" s="24">
        <v>296225392</v>
      </c>
      <c r="J310" s="24">
        <v>218820431</v>
      </c>
      <c r="K310" s="23">
        <v>832218134</v>
      </c>
      <c r="L310" s="23">
        <v>259857756</v>
      </c>
      <c r="M310" s="24">
        <v>306851533</v>
      </c>
      <c r="N310" s="24">
        <v>301969499</v>
      </c>
      <c r="O310" s="23">
        <v>868678788</v>
      </c>
      <c r="P310" s="23">
        <v>0</v>
      </c>
      <c r="Q310" s="24">
        <v>0</v>
      </c>
      <c r="R310" s="24">
        <v>0</v>
      </c>
      <c r="S310" s="23">
        <v>0</v>
      </c>
      <c r="T310" s="23">
        <v>0</v>
      </c>
      <c r="U310" s="24">
        <v>0</v>
      </c>
      <c r="V310" s="24">
        <v>0</v>
      </c>
      <c r="W310" s="35">
        <v>0</v>
      </c>
    </row>
    <row r="311" spans="1:23" ht="13" x14ac:dyDescent="0.3">
      <c r="A311" s="14" t="s">
        <v>20</v>
      </c>
      <c r="B311" s="15" t="s">
        <v>546</v>
      </c>
      <c r="C311" s="16" t="s">
        <v>547</v>
      </c>
      <c r="D311" s="23">
        <v>2741080854</v>
      </c>
      <c r="E311" s="24">
        <v>2834662033</v>
      </c>
      <c r="F311" s="24">
        <v>1092977636</v>
      </c>
      <c r="G311" s="31">
        <f t="shared" si="60"/>
        <v>0.39873965571100956</v>
      </c>
      <c r="H311" s="23">
        <v>16592290</v>
      </c>
      <c r="I311" s="24">
        <v>146273762</v>
      </c>
      <c r="J311" s="24">
        <v>178133684</v>
      </c>
      <c r="K311" s="23">
        <v>340999736</v>
      </c>
      <c r="L311" s="23">
        <v>127439714</v>
      </c>
      <c r="M311" s="24">
        <v>126007647</v>
      </c>
      <c r="N311" s="24">
        <v>498530539</v>
      </c>
      <c r="O311" s="23">
        <v>751977900</v>
      </c>
      <c r="P311" s="23">
        <v>0</v>
      </c>
      <c r="Q311" s="24">
        <v>0</v>
      </c>
      <c r="R311" s="24">
        <v>0</v>
      </c>
      <c r="S311" s="23">
        <v>0</v>
      </c>
      <c r="T311" s="23">
        <v>0</v>
      </c>
      <c r="U311" s="24">
        <v>0</v>
      </c>
      <c r="V311" s="24">
        <v>0</v>
      </c>
      <c r="W311" s="35">
        <v>0</v>
      </c>
    </row>
    <row r="312" spans="1:23" ht="13" x14ac:dyDescent="0.3">
      <c r="A312" s="14" t="s">
        <v>20</v>
      </c>
      <c r="B312" s="15" t="s">
        <v>548</v>
      </c>
      <c r="C312" s="16" t="s">
        <v>549</v>
      </c>
      <c r="D312" s="23">
        <v>1797137157</v>
      </c>
      <c r="E312" s="24">
        <v>1796635534</v>
      </c>
      <c r="F312" s="24">
        <v>594242341</v>
      </c>
      <c r="G312" s="31">
        <f t="shared" si="60"/>
        <v>0.33066053900525971</v>
      </c>
      <c r="H312" s="23">
        <v>46038261</v>
      </c>
      <c r="I312" s="24">
        <v>137683603</v>
      </c>
      <c r="J312" s="24">
        <v>126745833</v>
      </c>
      <c r="K312" s="23">
        <v>310467697</v>
      </c>
      <c r="L312" s="23">
        <v>98529749</v>
      </c>
      <c r="M312" s="24">
        <v>94678248</v>
      </c>
      <c r="N312" s="24">
        <v>90566647</v>
      </c>
      <c r="O312" s="23">
        <v>283774644</v>
      </c>
      <c r="P312" s="23">
        <v>0</v>
      </c>
      <c r="Q312" s="24">
        <v>0</v>
      </c>
      <c r="R312" s="24">
        <v>0</v>
      </c>
      <c r="S312" s="23">
        <v>0</v>
      </c>
      <c r="T312" s="23">
        <v>0</v>
      </c>
      <c r="U312" s="24">
        <v>0</v>
      </c>
      <c r="V312" s="24">
        <v>0</v>
      </c>
      <c r="W312" s="35">
        <v>0</v>
      </c>
    </row>
    <row r="313" spans="1:23" ht="13" x14ac:dyDescent="0.3">
      <c r="A313" s="14" t="s">
        <v>20</v>
      </c>
      <c r="B313" s="15" t="s">
        <v>550</v>
      </c>
      <c r="C313" s="16" t="s">
        <v>551</v>
      </c>
      <c r="D313" s="23">
        <v>1131330009</v>
      </c>
      <c r="E313" s="24">
        <v>1245886944</v>
      </c>
      <c r="F313" s="24">
        <v>612584594</v>
      </c>
      <c r="G313" s="31">
        <f t="shared" si="60"/>
        <v>0.54147294699755466</v>
      </c>
      <c r="H313" s="23">
        <v>95828762</v>
      </c>
      <c r="I313" s="24">
        <v>115592820</v>
      </c>
      <c r="J313" s="24">
        <v>90703446</v>
      </c>
      <c r="K313" s="23">
        <v>302125028</v>
      </c>
      <c r="L313" s="23">
        <v>86012180</v>
      </c>
      <c r="M313" s="24">
        <v>111751456</v>
      </c>
      <c r="N313" s="24">
        <v>112695930</v>
      </c>
      <c r="O313" s="23">
        <v>310459566</v>
      </c>
      <c r="P313" s="23">
        <v>0</v>
      </c>
      <c r="Q313" s="24">
        <v>0</v>
      </c>
      <c r="R313" s="24">
        <v>0</v>
      </c>
      <c r="S313" s="23">
        <v>0</v>
      </c>
      <c r="T313" s="23">
        <v>0</v>
      </c>
      <c r="U313" s="24">
        <v>0</v>
      </c>
      <c r="V313" s="24">
        <v>0</v>
      </c>
      <c r="W313" s="35">
        <v>0</v>
      </c>
    </row>
    <row r="314" spans="1:23" ht="13" x14ac:dyDescent="0.3">
      <c r="A314" s="14" t="s">
        <v>35</v>
      </c>
      <c r="B314" s="15" t="s">
        <v>552</v>
      </c>
      <c r="C314" s="16" t="s">
        <v>553</v>
      </c>
      <c r="D314" s="23">
        <v>483177290</v>
      </c>
      <c r="E314" s="24">
        <v>483177290</v>
      </c>
      <c r="F314" s="24">
        <v>214241651</v>
      </c>
      <c r="G314" s="31">
        <f t="shared" si="60"/>
        <v>0.4434017397630588</v>
      </c>
      <c r="H314" s="23">
        <v>25320421</v>
      </c>
      <c r="I314" s="24">
        <v>28507012</v>
      </c>
      <c r="J314" s="24">
        <v>34858285</v>
      </c>
      <c r="K314" s="23">
        <v>88685718</v>
      </c>
      <c r="L314" s="23">
        <v>38399448</v>
      </c>
      <c r="M314" s="24">
        <v>45599322</v>
      </c>
      <c r="N314" s="24">
        <v>41557163</v>
      </c>
      <c r="O314" s="23">
        <v>125555933</v>
      </c>
      <c r="P314" s="23">
        <v>0</v>
      </c>
      <c r="Q314" s="24">
        <v>0</v>
      </c>
      <c r="R314" s="24">
        <v>0</v>
      </c>
      <c r="S314" s="23">
        <v>0</v>
      </c>
      <c r="T314" s="23">
        <v>0</v>
      </c>
      <c r="U314" s="24">
        <v>0</v>
      </c>
      <c r="V314" s="24">
        <v>0</v>
      </c>
      <c r="W314" s="35">
        <v>0</v>
      </c>
    </row>
    <row r="315" spans="1:23" ht="14" x14ac:dyDescent="0.3">
      <c r="A315" s="17" t="s">
        <v>0</v>
      </c>
      <c r="B315" s="18" t="s">
        <v>554</v>
      </c>
      <c r="C315" s="19" t="s">
        <v>0</v>
      </c>
      <c r="D315" s="25">
        <f>SUM(D309:D314)</f>
        <v>10849075295</v>
      </c>
      <c r="E315" s="26">
        <f>SUM(E309:E314)</f>
        <v>11063945939</v>
      </c>
      <c r="F315" s="26">
        <f>SUM(F309:F314)</f>
        <v>4632702975</v>
      </c>
      <c r="G315" s="32">
        <f t="shared" si="60"/>
        <v>0.42701362549627325</v>
      </c>
      <c r="H315" s="25">
        <f t="shared" ref="H315:W315" si="63">SUM(H309:H314)</f>
        <v>533197529</v>
      </c>
      <c r="I315" s="26">
        <f t="shared" si="63"/>
        <v>804497846</v>
      </c>
      <c r="J315" s="26">
        <f t="shared" si="63"/>
        <v>730200791</v>
      </c>
      <c r="K315" s="25">
        <f t="shared" si="63"/>
        <v>2067896166</v>
      </c>
      <c r="L315" s="25">
        <f t="shared" si="63"/>
        <v>675927285</v>
      </c>
      <c r="M315" s="26">
        <f t="shared" si="63"/>
        <v>761163808</v>
      </c>
      <c r="N315" s="26">
        <f t="shared" si="63"/>
        <v>1127715716</v>
      </c>
      <c r="O315" s="25">
        <f t="shared" si="63"/>
        <v>2564806809</v>
      </c>
      <c r="P315" s="25">
        <f t="shared" si="63"/>
        <v>0</v>
      </c>
      <c r="Q315" s="26">
        <f t="shared" si="63"/>
        <v>0</v>
      </c>
      <c r="R315" s="26">
        <f t="shared" si="63"/>
        <v>0</v>
      </c>
      <c r="S315" s="25">
        <f t="shared" si="63"/>
        <v>0</v>
      </c>
      <c r="T315" s="25">
        <f t="shared" si="63"/>
        <v>0</v>
      </c>
      <c r="U315" s="26">
        <f t="shared" si="63"/>
        <v>0</v>
      </c>
      <c r="V315" s="26">
        <f t="shared" si="63"/>
        <v>0</v>
      </c>
      <c r="W315" s="36">
        <f t="shared" si="63"/>
        <v>0</v>
      </c>
    </row>
    <row r="316" spans="1:23" ht="13" x14ac:dyDescent="0.3">
      <c r="A316" s="14" t="s">
        <v>20</v>
      </c>
      <c r="B316" s="15" t="s">
        <v>555</v>
      </c>
      <c r="C316" s="16" t="s">
        <v>556</v>
      </c>
      <c r="D316" s="23">
        <v>884103200</v>
      </c>
      <c r="E316" s="24">
        <v>884251582</v>
      </c>
      <c r="F316" s="24">
        <v>388167343</v>
      </c>
      <c r="G316" s="31">
        <f t="shared" si="60"/>
        <v>0.43905207333261548</v>
      </c>
      <c r="H316" s="23">
        <v>32416538</v>
      </c>
      <c r="I316" s="24">
        <v>70189898</v>
      </c>
      <c r="J316" s="24">
        <v>76421288</v>
      </c>
      <c r="K316" s="23">
        <v>179027724</v>
      </c>
      <c r="L316" s="23">
        <v>70031131</v>
      </c>
      <c r="M316" s="24">
        <v>65183444</v>
      </c>
      <c r="N316" s="24">
        <v>73925044</v>
      </c>
      <c r="O316" s="23">
        <v>209139619</v>
      </c>
      <c r="P316" s="23">
        <v>0</v>
      </c>
      <c r="Q316" s="24">
        <v>0</v>
      </c>
      <c r="R316" s="24">
        <v>0</v>
      </c>
      <c r="S316" s="23">
        <v>0</v>
      </c>
      <c r="T316" s="23">
        <v>0</v>
      </c>
      <c r="U316" s="24">
        <v>0</v>
      </c>
      <c r="V316" s="24">
        <v>0</v>
      </c>
      <c r="W316" s="35">
        <v>0</v>
      </c>
    </row>
    <row r="317" spans="1:23" ht="13" x14ac:dyDescent="0.3">
      <c r="A317" s="14" t="s">
        <v>20</v>
      </c>
      <c r="B317" s="15" t="s">
        <v>557</v>
      </c>
      <c r="C317" s="16" t="s">
        <v>558</v>
      </c>
      <c r="D317" s="23">
        <v>2112340281</v>
      </c>
      <c r="E317" s="24">
        <v>2112340281</v>
      </c>
      <c r="F317" s="24">
        <v>983103851</v>
      </c>
      <c r="G317" s="31">
        <f t="shared" si="60"/>
        <v>0.46540979208832312</v>
      </c>
      <c r="H317" s="23">
        <v>74326238</v>
      </c>
      <c r="I317" s="24">
        <v>176124848</v>
      </c>
      <c r="J317" s="24">
        <v>176516323</v>
      </c>
      <c r="K317" s="23">
        <v>426967409</v>
      </c>
      <c r="L317" s="23">
        <v>160521748</v>
      </c>
      <c r="M317" s="24">
        <v>223333135</v>
      </c>
      <c r="N317" s="24">
        <v>172281559</v>
      </c>
      <c r="O317" s="23">
        <v>556136442</v>
      </c>
      <c r="P317" s="23">
        <v>0</v>
      </c>
      <c r="Q317" s="24">
        <v>0</v>
      </c>
      <c r="R317" s="24">
        <v>0</v>
      </c>
      <c r="S317" s="23">
        <v>0</v>
      </c>
      <c r="T317" s="23">
        <v>0</v>
      </c>
      <c r="U317" s="24">
        <v>0</v>
      </c>
      <c r="V317" s="24">
        <v>0</v>
      </c>
      <c r="W317" s="35">
        <v>0</v>
      </c>
    </row>
    <row r="318" spans="1:23" ht="13" x14ac:dyDescent="0.3">
      <c r="A318" s="14" t="s">
        <v>20</v>
      </c>
      <c r="B318" s="15" t="s">
        <v>559</v>
      </c>
      <c r="C318" s="16" t="s">
        <v>560</v>
      </c>
      <c r="D318" s="23">
        <v>544815621</v>
      </c>
      <c r="E318" s="24">
        <v>544815621</v>
      </c>
      <c r="F318" s="24">
        <v>238687823</v>
      </c>
      <c r="G318" s="31">
        <f t="shared" si="60"/>
        <v>0.43810752445367201</v>
      </c>
      <c r="H318" s="23">
        <v>40646230</v>
      </c>
      <c r="I318" s="24">
        <v>41180013</v>
      </c>
      <c r="J318" s="24">
        <v>38310419</v>
      </c>
      <c r="K318" s="23">
        <v>120136662</v>
      </c>
      <c r="L318" s="23">
        <v>40962011</v>
      </c>
      <c r="M318" s="24">
        <v>46362573</v>
      </c>
      <c r="N318" s="24">
        <v>31226577</v>
      </c>
      <c r="O318" s="23">
        <v>118551161</v>
      </c>
      <c r="P318" s="23">
        <v>0</v>
      </c>
      <c r="Q318" s="24">
        <v>0</v>
      </c>
      <c r="R318" s="24">
        <v>0</v>
      </c>
      <c r="S318" s="23">
        <v>0</v>
      </c>
      <c r="T318" s="23">
        <v>0</v>
      </c>
      <c r="U318" s="24">
        <v>0</v>
      </c>
      <c r="V318" s="24">
        <v>0</v>
      </c>
      <c r="W318" s="35">
        <v>0</v>
      </c>
    </row>
    <row r="319" spans="1:23" ht="13" x14ac:dyDescent="0.3">
      <c r="A319" s="14" t="s">
        <v>20</v>
      </c>
      <c r="B319" s="15" t="s">
        <v>561</v>
      </c>
      <c r="C319" s="16" t="s">
        <v>562</v>
      </c>
      <c r="D319" s="23">
        <v>564229687</v>
      </c>
      <c r="E319" s="24">
        <v>565612028</v>
      </c>
      <c r="F319" s="24">
        <v>259713942</v>
      </c>
      <c r="G319" s="31">
        <f t="shared" si="60"/>
        <v>0.4602982579326777</v>
      </c>
      <c r="H319" s="23">
        <v>14156613</v>
      </c>
      <c r="I319" s="24">
        <v>43945026</v>
      </c>
      <c r="J319" s="24">
        <v>60732035</v>
      </c>
      <c r="K319" s="23">
        <v>118833674</v>
      </c>
      <c r="L319" s="23">
        <v>44514190</v>
      </c>
      <c r="M319" s="24">
        <v>36241566</v>
      </c>
      <c r="N319" s="24">
        <v>60124512</v>
      </c>
      <c r="O319" s="23">
        <v>140880268</v>
      </c>
      <c r="P319" s="23">
        <v>0</v>
      </c>
      <c r="Q319" s="24">
        <v>0</v>
      </c>
      <c r="R319" s="24">
        <v>0</v>
      </c>
      <c r="S319" s="23">
        <v>0</v>
      </c>
      <c r="T319" s="23">
        <v>0</v>
      </c>
      <c r="U319" s="24">
        <v>0</v>
      </c>
      <c r="V319" s="24">
        <v>0</v>
      </c>
      <c r="W319" s="35">
        <v>0</v>
      </c>
    </row>
    <row r="320" spans="1:23" ht="13" x14ac:dyDescent="0.3">
      <c r="A320" s="14" t="s">
        <v>35</v>
      </c>
      <c r="B320" s="15" t="s">
        <v>563</v>
      </c>
      <c r="C320" s="16" t="s">
        <v>564</v>
      </c>
      <c r="D320" s="23">
        <v>306766993</v>
      </c>
      <c r="E320" s="24">
        <v>309347334</v>
      </c>
      <c r="F320" s="24">
        <v>153024390</v>
      </c>
      <c r="G320" s="31">
        <f t="shared" si="60"/>
        <v>0.49882938351193473</v>
      </c>
      <c r="H320" s="23">
        <v>20103403</v>
      </c>
      <c r="I320" s="24">
        <v>23151894</v>
      </c>
      <c r="J320" s="24">
        <v>26059280</v>
      </c>
      <c r="K320" s="23">
        <v>69314577</v>
      </c>
      <c r="L320" s="23">
        <v>1142762</v>
      </c>
      <c r="M320" s="24">
        <v>59690215</v>
      </c>
      <c r="N320" s="24">
        <v>22876836</v>
      </c>
      <c r="O320" s="23">
        <v>83709813</v>
      </c>
      <c r="P320" s="23">
        <v>0</v>
      </c>
      <c r="Q320" s="24">
        <v>0</v>
      </c>
      <c r="R320" s="24">
        <v>0</v>
      </c>
      <c r="S320" s="23">
        <v>0</v>
      </c>
      <c r="T320" s="23">
        <v>0</v>
      </c>
      <c r="U320" s="24">
        <v>0</v>
      </c>
      <c r="V320" s="24">
        <v>0</v>
      </c>
      <c r="W320" s="35">
        <v>0</v>
      </c>
    </row>
    <row r="321" spans="1:23" ht="14" x14ac:dyDescent="0.3">
      <c r="A321" s="17" t="s">
        <v>0</v>
      </c>
      <c r="B321" s="18" t="s">
        <v>565</v>
      </c>
      <c r="C321" s="19" t="s">
        <v>0</v>
      </c>
      <c r="D321" s="25">
        <f>SUM(D316:D320)</f>
        <v>4412255782</v>
      </c>
      <c r="E321" s="26">
        <f>SUM(E316:E320)</f>
        <v>4416366846</v>
      </c>
      <c r="F321" s="26">
        <f>SUM(F316:F320)</f>
        <v>2022697349</v>
      </c>
      <c r="G321" s="32">
        <f t="shared" si="60"/>
        <v>0.45842703799079071</v>
      </c>
      <c r="H321" s="25">
        <f t="shared" ref="H321:W321" si="64">SUM(H316:H320)</f>
        <v>181649022</v>
      </c>
      <c r="I321" s="26">
        <f t="shared" si="64"/>
        <v>354591679</v>
      </c>
      <c r="J321" s="26">
        <f t="shared" si="64"/>
        <v>378039345</v>
      </c>
      <c r="K321" s="25">
        <f t="shared" si="64"/>
        <v>914280046</v>
      </c>
      <c r="L321" s="25">
        <f t="shared" si="64"/>
        <v>317171842</v>
      </c>
      <c r="M321" s="26">
        <f t="shared" si="64"/>
        <v>430810933</v>
      </c>
      <c r="N321" s="26">
        <f t="shared" si="64"/>
        <v>360434528</v>
      </c>
      <c r="O321" s="25">
        <f t="shared" si="64"/>
        <v>1108417303</v>
      </c>
      <c r="P321" s="25">
        <f t="shared" si="64"/>
        <v>0</v>
      </c>
      <c r="Q321" s="26">
        <f t="shared" si="64"/>
        <v>0</v>
      </c>
      <c r="R321" s="26">
        <f t="shared" si="64"/>
        <v>0</v>
      </c>
      <c r="S321" s="25">
        <f t="shared" si="64"/>
        <v>0</v>
      </c>
      <c r="T321" s="25">
        <f t="shared" si="64"/>
        <v>0</v>
      </c>
      <c r="U321" s="26">
        <f t="shared" si="64"/>
        <v>0</v>
      </c>
      <c r="V321" s="26">
        <f t="shared" si="64"/>
        <v>0</v>
      </c>
      <c r="W321" s="36">
        <f t="shared" si="64"/>
        <v>0</v>
      </c>
    </row>
    <row r="322" spans="1:23" ht="13" x14ac:dyDescent="0.3">
      <c r="A322" s="14" t="s">
        <v>20</v>
      </c>
      <c r="B322" s="15" t="s">
        <v>566</v>
      </c>
      <c r="C322" s="16" t="s">
        <v>567</v>
      </c>
      <c r="D322" s="23">
        <v>262857012</v>
      </c>
      <c r="E322" s="24">
        <v>262857012</v>
      </c>
      <c r="F322" s="24">
        <v>105362287</v>
      </c>
      <c r="G322" s="31">
        <f t="shared" si="60"/>
        <v>0.40083498704611309</v>
      </c>
      <c r="H322" s="23">
        <v>10775437</v>
      </c>
      <c r="I322" s="24">
        <v>20162308</v>
      </c>
      <c r="J322" s="24">
        <v>19865311</v>
      </c>
      <c r="K322" s="23">
        <v>50803056</v>
      </c>
      <c r="L322" s="23">
        <v>9595883</v>
      </c>
      <c r="M322" s="24">
        <v>21111427</v>
      </c>
      <c r="N322" s="24">
        <v>23851921</v>
      </c>
      <c r="O322" s="23">
        <v>54559231</v>
      </c>
      <c r="P322" s="23">
        <v>0</v>
      </c>
      <c r="Q322" s="24">
        <v>0</v>
      </c>
      <c r="R322" s="24">
        <v>0</v>
      </c>
      <c r="S322" s="23">
        <v>0</v>
      </c>
      <c r="T322" s="23">
        <v>0</v>
      </c>
      <c r="U322" s="24">
        <v>0</v>
      </c>
      <c r="V322" s="24">
        <v>0</v>
      </c>
      <c r="W322" s="35">
        <v>0</v>
      </c>
    </row>
    <row r="323" spans="1:23" ht="13" x14ac:dyDescent="0.3">
      <c r="A323" s="14" t="s">
        <v>20</v>
      </c>
      <c r="B323" s="15" t="s">
        <v>568</v>
      </c>
      <c r="C323" s="16" t="s">
        <v>569</v>
      </c>
      <c r="D323" s="23">
        <v>805898083</v>
      </c>
      <c r="E323" s="24">
        <v>805898083</v>
      </c>
      <c r="F323" s="24">
        <v>335077774</v>
      </c>
      <c r="G323" s="31">
        <f t="shared" si="60"/>
        <v>0.41578182287350102</v>
      </c>
      <c r="H323" s="23">
        <v>47946727</v>
      </c>
      <c r="I323" s="24">
        <v>46567524</v>
      </c>
      <c r="J323" s="24">
        <v>43364404</v>
      </c>
      <c r="K323" s="23">
        <v>137878655</v>
      </c>
      <c r="L323" s="23">
        <v>52220457</v>
      </c>
      <c r="M323" s="24">
        <v>57160231</v>
      </c>
      <c r="N323" s="24">
        <v>87818431</v>
      </c>
      <c r="O323" s="23">
        <v>197199119</v>
      </c>
      <c r="P323" s="23">
        <v>0</v>
      </c>
      <c r="Q323" s="24">
        <v>0</v>
      </c>
      <c r="R323" s="24">
        <v>0</v>
      </c>
      <c r="S323" s="23">
        <v>0</v>
      </c>
      <c r="T323" s="23">
        <v>0</v>
      </c>
      <c r="U323" s="24">
        <v>0</v>
      </c>
      <c r="V323" s="24">
        <v>0</v>
      </c>
      <c r="W323" s="35">
        <v>0</v>
      </c>
    </row>
    <row r="324" spans="1:23" ht="13" x14ac:dyDescent="0.3">
      <c r="A324" s="14" t="s">
        <v>20</v>
      </c>
      <c r="B324" s="15" t="s">
        <v>570</v>
      </c>
      <c r="C324" s="16" t="s">
        <v>571</v>
      </c>
      <c r="D324" s="23">
        <v>1976792813</v>
      </c>
      <c r="E324" s="24">
        <v>1978506648</v>
      </c>
      <c r="F324" s="24">
        <v>834624258</v>
      </c>
      <c r="G324" s="31">
        <f t="shared" si="60"/>
        <v>0.42221129726456569</v>
      </c>
      <c r="H324" s="23">
        <v>57807448</v>
      </c>
      <c r="I324" s="24">
        <v>146899821</v>
      </c>
      <c r="J324" s="24">
        <v>188161815</v>
      </c>
      <c r="K324" s="23">
        <v>392869084</v>
      </c>
      <c r="L324" s="23">
        <v>131989645</v>
      </c>
      <c r="M324" s="24">
        <v>142521308</v>
      </c>
      <c r="N324" s="24">
        <v>167244221</v>
      </c>
      <c r="O324" s="23">
        <v>441755174</v>
      </c>
      <c r="P324" s="23">
        <v>0</v>
      </c>
      <c r="Q324" s="24">
        <v>0</v>
      </c>
      <c r="R324" s="24">
        <v>0</v>
      </c>
      <c r="S324" s="23">
        <v>0</v>
      </c>
      <c r="T324" s="23">
        <v>0</v>
      </c>
      <c r="U324" s="24">
        <v>0</v>
      </c>
      <c r="V324" s="24">
        <v>0</v>
      </c>
      <c r="W324" s="35">
        <v>0</v>
      </c>
    </row>
    <row r="325" spans="1:23" ht="13" x14ac:dyDescent="0.3">
      <c r="A325" s="14" t="s">
        <v>20</v>
      </c>
      <c r="B325" s="15" t="s">
        <v>572</v>
      </c>
      <c r="C325" s="16" t="s">
        <v>573</v>
      </c>
      <c r="D325" s="23">
        <v>3907340809</v>
      </c>
      <c r="E325" s="24">
        <v>3913669243</v>
      </c>
      <c r="F325" s="24">
        <v>1540062189</v>
      </c>
      <c r="G325" s="31">
        <f t="shared" si="60"/>
        <v>0.39414585629507598</v>
      </c>
      <c r="H325" s="23">
        <v>109399773</v>
      </c>
      <c r="I325" s="24">
        <v>261895720</v>
      </c>
      <c r="J325" s="24">
        <v>267355163</v>
      </c>
      <c r="K325" s="23">
        <v>638650656</v>
      </c>
      <c r="L325" s="23">
        <v>330785872</v>
      </c>
      <c r="M325" s="24">
        <v>168221256</v>
      </c>
      <c r="N325" s="24">
        <v>402404405</v>
      </c>
      <c r="O325" s="23">
        <v>901411533</v>
      </c>
      <c r="P325" s="23">
        <v>0</v>
      </c>
      <c r="Q325" s="24">
        <v>0</v>
      </c>
      <c r="R325" s="24">
        <v>0</v>
      </c>
      <c r="S325" s="23">
        <v>0</v>
      </c>
      <c r="T325" s="23">
        <v>0</v>
      </c>
      <c r="U325" s="24">
        <v>0</v>
      </c>
      <c r="V325" s="24">
        <v>0</v>
      </c>
      <c r="W325" s="35">
        <v>0</v>
      </c>
    </row>
    <row r="326" spans="1:23" ht="13" x14ac:dyDescent="0.3">
      <c r="A326" s="14" t="s">
        <v>20</v>
      </c>
      <c r="B326" s="15" t="s">
        <v>574</v>
      </c>
      <c r="C326" s="16" t="s">
        <v>575</v>
      </c>
      <c r="D326" s="23">
        <v>1083927400</v>
      </c>
      <c r="E326" s="24">
        <v>1083927400</v>
      </c>
      <c r="F326" s="24">
        <v>458247844</v>
      </c>
      <c r="G326" s="31">
        <f t="shared" si="60"/>
        <v>0.42276617788239323</v>
      </c>
      <c r="H326" s="23">
        <v>48083854</v>
      </c>
      <c r="I326" s="24">
        <v>89889680</v>
      </c>
      <c r="J326" s="24">
        <v>84314468</v>
      </c>
      <c r="K326" s="23">
        <v>222288002</v>
      </c>
      <c r="L326" s="23">
        <v>71794077</v>
      </c>
      <c r="M326" s="24">
        <v>84149405</v>
      </c>
      <c r="N326" s="24">
        <v>80016360</v>
      </c>
      <c r="O326" s="23">
        <v>235959842</v>
      </c>
      <c r="P326" s="23">
        <v>0</v>
      </c>
      <c r="Q326" s="24">
        <v>0</v>
      </c>
      <c r="R326" s="24">
        <v>0</v>
      </c>
      <c r="S326" s="23">
        <v>0</v>
      </c>
      <c r="T326" s="23">
        <v>0</v>
      </c>
      <c r="U326" s="24">
        <v>0</v>
      </c>
      <c r="V326" s="24">
        <v>0</v>
      </c>
      <c r="W326" s="35">
        <v>0</v>
      </c>
    </row>
    <row r="327" spans="1:23" ht="13" x14ac:dyDescent="0.3">
      <c r="A327" s="14" t="s">
        <v>20</v>
      </c>
      <c r="B327" s="15" t="s">
        <v>576</v>
      </c>
      <c r="C327" s="16" t="s">
        <v>577</v>
      </c>
      <c r="D327" s="23">
        <v>1072309647</v>
      </c>
      <c r="E327" s="24">
        <v>1077121717</v>
      </c>
      <c r="F327" s="24">
        <v>441016921</v>
      </c>
      <c r="G327" s="31">
        <f t="shared" si="60"/>
        <v>0.41127758407642118</v>
      </c>
      <c r="H327" s="23">
        <v>28070307</v>
      </c>
      <c r="I327" s="24">
        <v>72835345</v>
      </c>
      <c r="J327" s="24">
        <v>83964760</v>
      </c>
      <c r="K327" s="23">
        <v>184870412</v>
      </c>
      <c r="L327" s="23">
        <v>38257584</v>
      </c>
      <c r="M327" s="24">
        <v>269333623</v>
      </c>
      <c r="N327" s="24">
        <v>-51444698</v>
      </c>
      <c r="O327" s="23">
        <v>256146509</v>
      </c>
      <c r="P327" s="23">
        <v>0</v>
      </c>
      <c r="Q327" s="24">
        <v>0</v>
      </c>
      <c r="R327" s="24">
        <v>0</v>
      </c>
      <c r="S327" s="23">
        <v>0</v>
      </c>
      <c r="T327" s="23">
        <v>0</v>
      </c>
      <c r="U327" s="24">
        <v>0</v>
      </c>
      <c r="V327" s="24">
        <v>0</v>
      </c>
      <c r="W327" s="35">
        <v>0</v>
      </c>
    </row>
    <row r="328" spans="1:23" ht="13" x14ac:dyDescent="0.3">
      <c r="A328" s="14" t="s">
        <v>20</v>
      </c>
      <c r="B328" s="15" t="s">
        <v>578</v>
      </c>
      <c r="C328" s="16" t="s">
        <v>579</v>
      </c>
      <c r="D328" s="23">
        <v>1262373859</v>
      </c>
      <c r="E328" s="24">
        <v>1272965586</v>
      </c>
      <c r="F328" s="24">
        <v>533362797</v>
      </c>
      <c r="G328" s="31">
        <f t="shared" si="60"/>
        <v>0.42250779608388578</v>
      </c>
      <c r="H328" s="23">
        <v>44297123</v>
      </c>
      <c r="I328" s="24">
        <v>94406964</v>
      </c>
      <c r="J328" s="24">
        <v>95176818</v>
      </c>
      <c r="K328" s="23">
        <v>233880905</v>
      </c>
      <c r="L328" s="23">
        <v>89644328</v>
      </c>
      <c r="M328" s="24">
        <v>104145238</v>
      </c>
      <c r="N328" s="24">
        <v>105692326</v>
      </c>
      <c r="O328" s="23">
        <v>299481892</v>
      </c>
      <c r="P328" s="23">
        <v>0</v>
      </c>
      <c r="Q328" s="24">
        <v>0</v>
      </c>
      <c r="R328" s="24">
        <v>0</v>
      </c>
      <c r="S328" s="23">
        <v>0</v>
      </c>
      <c r="T328" s="23">
        <v>0</v>
      </c>
      <c r="U328" s="24">
        <v>0</v>
      </c>
      <c r="V328" s="24">
        <v>0</v>
      </c>
      <c r="W328" s="35">
        <v>0</v>
      </c>
    </row>
    <row r="329" spans="1:23" ht="13" x14ac:dyDescent="0.3">
      <c r="A329" s="14" t="s">
        <v>35</v>
      </c>
      <c r="B329" s="15" t="s">
        <v>580</v>
      </c>
      <c r="C329" s="16" t="s">
        <v>581</v>
      </c>
      <c r="D329" s="23">
        <v>554063088</v>
      </c>
      <c r="E329" s="24">
        <v>554506383</v>
      </c>
      <c r="F329" s="24">
        <v>249891972</v>
      </c>
      <c r="G329" s="31">
        <f t="shared" si="60"/>
        <v>0.4510171809171305</v>
      </c>
      <c r="H329" s="23">
        <v>36586292</v>
      </c>
      <c r="I329" s="24">
        <v>37494812</v>
      </c>
      <c r="J329" s="24">
        <v>40518296</v>
      </c>
      <c r="K329" s="23">
        <v>114599400</v>
      </c>
      <c r="L329" s="23">
        <v>39554304</v>
      </c>
      <c r="M329" s="24">
        <v>54500139</v>
      </c>
      <c r="N329" s="24">
        <v>41238129</v>
      </c>
      <c r="O329" s="23">
        <v>135292572</v>
      </c>
      <c r="P329" s="23">
        <v>0</v>
      </c>
      <c r="Q329" s="24">
        <v>0</v>
      </c>
      <c r="R329" s="24">
        <v>0</v>
      </c>
      <c r="S329" s="23">
        <v>0</v>
      </c>
      <c r="T329" s="23">
        <v>0</v>
      </c>
      <c r="U329" s="24">
        <v>0</v>
      </c>
      <c r="V329" s="24">
        <v>0</v>
      </c>
      <c r="W329" s="35">
        <v>0</v>
      </c>
    </row>
    <row r="330" spans="1:23" ht="14" x14ac:dyDescent="0.3">
      <c r="A330" s="17" t="s">
        <v>0</v>
      </c>
      <c r="B330" s="18" t="s">
        <v>582</v>
      </c>
      <c r="C330" s="19" t="s">
        <v>0</v>
      </c>
      <c r="D330" s="25">
        <f>SUM(D322:D329)</f>
        <v>10925562711</v>
      </c>
      <c r="E330" s="26">
        <f>SUM(E322:E329)</f>
        <v>10949452072</v>
      </c>
      <c r="F330" s="26">
        <f>SUM(F322:F329)</f>
        <v>4497646042</v>
      </c>
      <c r="G330" s="32">
        <f t="shared" si="60"/>
        <v>0.41166264484223875</v>
      </c>
      <c r="H330" s="25">
        <f t="shared" ref="H330:W330" si="65">SUM(H322:H329)</f>
        <v>382966961</v>
      </c>
      <c r="I330" s="26">
        <f t="shared" si="65"/>
        <v>770152174</v>
      </c>
      <c r="J330" s="26">
        <f t="shared" si="65"/>
        <v>822721035</v>
      </c>
      <c r="K330" s="25">
        <f t="shared" si="65"/>
        <v>1975840170</v>
      </c>
      <c r="L330" s="25">
        <f t="shared" si="65"/>
        <v>763842150</v>
      </c>
      <c r="M330" s="26">
        <f t="shared" si="65"/>
        <v>901142627</v>
      </c>
      <c r="N330" s="26">
        <f t="shared" si="65"/>
        <v>856821095</v>
      </c>
      <c r="O330" s="25">
        <f t="shared" si="65"/>
        <v>2521805872</v>
      </c>
      <c r="P330" s="25">
        <f t="shared" si="65"/>
        <v>0</v>
      </c>
      <c r="Q330" s="26">
        <f t="shared" si="65"/>
        <v>0</v>
      </c>
      <c r="R330" s="26">
        <f t="shared" si="65"/>
        <v>0</v>
      </c>
      <c r="S330" s="25">
        <f t="shared" si="65"/>
        <v>0</v>
      </c>
      <c r="T330" s="25">
        <f t="shared" si="65"/>
        <v>0</v>
      </c>
      <c r="U330" s="26">
        <f t="shared" si="65"/>
        <v>0</v>
      </c>
      <c r="V330" s="26">
        <f t="shared" si="65"/>
        <v>0</v>
      </c>
      <c r="W330" s="36">
        <f t="shared" si="65"/>
        <v>0</v>
      </c>
    </row>
    <row r="331" spans="1:23" ht="13" x14ac:dyDescent="0.3">
      <c r="A331" s="14" t="s">
        <v>20</v>
      </c>
      <c r="B331" s="15" t="s">
        <v>583</v>
      </c>
      <c r="C331" s="16" t="s">
        <v>584</v>
      </c>
      <c r="D331" s="23">
        <v>124954120</v>
      </c>
      <c r="E331" s="24">
        <v>124954120</v>
      </c>
      <c r="F331" s="24">
        <v>54730262</v>
      </c>
      <c r="G331" s="31">
        <f t="shared" si="60"/>
        <v>0.43800286056994359</v>
      </c>
      <c r="H331" s="23">
        <v>7392925</v>
      </c>
      <c r="I331" s="24">
        <v>7921558</v>
      </c>
      <c r="J331" s="24">
        <v>8957691</v>
      </c>
      <c r="K331" s="23">
        <v>24272174</v>
      </c>
      <c r="L331" s="23">
        <v>9679927</v>
      </c>
      <c r="M331" s="24">
        <v>11743342</v>
      </c>
      <c r="N331" s="24">
        <v>9034819</v>
      </c>
      <c r="O331" s="23">
        <v>30458088</v>
      </c>
      <c r="P331" s="23">
        <v>0</v>
      </c>
      <c r="Q331" s="24">
        <v>0</v>
      </c>
      <c r="R331" s="24">
        <v>0</v>
      </c>
      <c r="S331" s="23">
        <v>0</v>
      </c>
      <c r="T331" s="23">
        <v>0</v>
      </c>
      <c r="U331" s="24">
        <v>0</v>
      </c>
      <c r="V331" s="24">
        <v>0</v>
      </c>
      <c r="W331" s="35">
        <v>0</v>
      </c>
    </row>
    <row r="332" spans="1:23" ht="13" x14ac:dyDescent="0.3">
      <c r="A332" s="14" t="s">
        <v>20</v>
      </c>
      <c r="B332" s="15" t="s">
        <v>585</v>
      </c>
      <c r="C332" s="16" t="s">
        <v>586</v>
      </c>
      <c r="D332" s="23">
        <v>124395897</v>
      </c>
      <c r="E332" s="24">
        <v>128473798</v>
      </c>
      <c r="F332" s="24">
        <v>51903423</v>
      </c>
      <c r="G332" s="31">
        <f t="shared" si="60"/>
        <v>0.4172438500925798</v>
      </c>
      <c r="H332" s="23">
        <v>12907653</v>
      </c>
      <c r="I332" s="24">
        <v>0</v>
      </c>
      <c r="J332" s="24">
        <v>8559073</v>
      </c>
      <c r="K332" s="23">
        <v>21466726</v>
      </c>
      <c r="L332" s="23">
        <v>9520563</v>
      </c>
      <c r="M332" s="24">
        <v>10033688</v>
      </c>
      <c r="N332" s="24">
        <v>10882446</v>
      </c>
      <c r="O332" s="23">
        <v>30436697</v>
      </c>
      <c r="P332" s="23">
        <v>0</v>
      </c>
      <c r="Q332" s="24">
        <v>0</v>
      </c>
      <c r="R332" s="24">
        <v>0</v>
      </c>
      <c r="S332" s="23">
        <v>0</v>
      </c>
      <c r="T332" s="23">
        <v>0</v>
      </c>
      <c r="U332" s="24">
        <v>0</v>
      </c>
      <c r="V332" s="24">
        <v>0</v>
      </c>
      <c r="W332" s="35">
        <v>0</v>
      </c>
    </row>
    <row r="333" spans="1:23" ht="13" x14ac:dyDescent="0.3">
      <c r="A333" s="14" t="s">
        <v>20</v>
      </c>
      <c r="B333" s="15" t="s">
        <v>587</v>
      </c>
      <c r="C333" s="16" t="s">
        <v>588</v>
      </c>
      <c r="D333" s="23">
        <v>551925154</v>
      </c>
      <c r="E333" s="24">
        <v>551925154</v>
      </c>
      <c r="F333" s="24">
        <v>208255109</v>
      </c>
      <c r="G333" s="31">
        <f t="shared" si="60"/>
        <v>0.37732490989167711</v>
      </c>
      <c r="H333" s="23">
        <v>17921615</v>
      </c>
      <c r="I333" s="24">
        <v>32597737</v>
      </c>
      <c r="J333" s="24">
        <v>39880380</v>
      </c>
      <c r="K333" s="23">
        <v>90399732</v>
      </c>
      <c r="L333" s="23">
        <v>27754399</v>
      </c>
      <c r="M333" s="24">
        <v>55200332</v>
      </c>
      <c r="N333" s="24">
        <v>34900646</v>
      </c>
      <c r="O333" s="23">
        <v>117855377</v>
      </c>
      <c r="P333" s="23">
        <v>0</v>
      </c>
      <c r="Q333" s="24">
        <v>0</v>
      </c>
      <c r="R333" s="24">
        <v>0</v>
      </c>
      <c r="S333" s="23">
        <v>0</v>
      </c>
      <c r="T333" s="23">
        <v>0</v>
      </c>
      <c r="U333" s="24">
        <v>0</v>
      </c>
      <c r="V333" s="24">
        <v>0</v>
      </c>
      <c r="W333" s="35">
        <v>0</v>
      </c>
    </row>
    <row r="334" spans="1:23" ht="13" x14ac:dyDescent="0.3">
      <c r="A334" s="14" t="s">
        <v>35</v>
      </c>
      <c r="B334" s="15" t="s">
        <v>589</v>
      </c>
      <c r="C334" s="16" t="s">
        <v>590</v>
      </c>
      <c r="D334" s="23">
        <v>124486205</v>
      </c>
      <c r="E334" s="24">
        <v>124486205</v>
      </c>
      <c r="F334" s="24">
        <v>64912072</v>
      </c>
      <c r="G334" s="31">
        <f t="shared" si="60"/>
        <v>0.52143988163186439</v>
      </c>
      <c r="H334" s="23">
        <v>10455491</v>
      </c>
      <c r="I334" s="24">
        <v>10249115</v>
      </c>
      <c r="J334" s="24">
        <v>10911109</v>
      </c>
      <c r="K334" s="23">
        <v>31615715</v>
      </c>
      <c r="L334" s="23">
        <v>10259733</v>
      </c>
      <c r="M334" s="24">
        <v>10852649</v>
      </c>
      <c r="N334" s="24">
        <v>12183975</v>
      </c>
      <c r="O334" s="23">
        <v>33296357</v>
      </c>
      <c r="P334" s="23">
        <v>0</v>
      </c>
      <c r="Q334" s="24">
        <v>0</v>
      </c>
      <c r="R334" s="24">
        <v>0</v>
      </c>
      <c r="S334" s="23">
        <v>0</v>
      </c>
      <c r="T334" s="23">
        <v>0</v>
      </c>
      <c r="U334" s="24">
        <v>0</v>
      </c>
      <c r="V334" s="24">
        <v>0</v>
      </c>
      <c r="W334" s="35">
        <v>0</v>
      </c>
    </row>
    <row r="335" spans="1:23" ht="14" x14ac:dyDescent="0.3">
      <c r="A335" s="17" t="s">
        <v>0</v>
      </c>
      <c r="B335" s="18" t="s">
        <v>591</v>
      </c>
      <c r="C335" s="19" t="s">
        <v>0</v>
      </c>
      <c r="D335" s="25">
        <f>SUM(D331:D334)</f>
        <v>925761376</v>
      </c>
      <c r="E335" s="26">
        <f>SUM(E331:E334)</f>
        <v>929839277</v>
      </c>
      <c r="F335" s="26">
        <f>SUM(F331:F334)</f>
        <v>379800866</v>
      </c>
      <c r="G335" s="32">
        <f t="shared" si="60"/>
        <v>0.41025784380963415</v>
      </c>
      <c r="H335" s="25">
        <f t="shared" ref="H335:W335" si="66">SUM(H331:H334)</f>
        <v>48677684</v>
      </c>
      <c r="I335" s="26">
        <f t="shared" si="66"/>
        <v>50768410</v>
      </c>
      <c r="J335" s="26">
        <f t="shared" si="66"/>
        <v>68308253</v>
      </c>
      <c r="K335" s="25">
        <f t="shared" si="66"/>
        <v>167754347</v>
      </c>
      <c r="L335" s="25">
        <f t="shared" si="66"/>
        <v>57214622</v>
      </c>
      <c r="M335" s="26">
        <f t="shared" si="66"/>
        <v>87830011</v>
      </c>
      <c r="N335" s="26">
        <f t="shared" si="66"/>
        <v>67001886</v>
      </c>
      <c r="O335" s="25">
        <f t="shared" si="66"/>
        <v>212046519</v>
      </c>
      <c r="P335" s="25">
        <f t="shared" si="66"/>
        <v>0</v>
      </c>
      <c r="Q335" s="26">
        <f t="shared" si="66"/>
        <v>0</v>
      </c>
      <c r="R335" s="26">
        <f t="shared" si="66"/>
        <v>0</v>
      </c>
      <c r="S335" s="25">
        <f t="shared" si="66"/>
        <v>0</v>
      </c>
      <c r="T335" s="25">
        <f t="shared" si="66"/>
        <v>0</v>
      </c>
      <c r="U335" s="26">
        <f t="shared" si="66"/>
        <v>0</v>
      </c>
      <c r="V335" s="26">
        <f t="shared" si="66"/>
        <v>0</v>
      </c>
      <c r="W335" s="36">
        <f t="shared" si="66"/>
        <v>0</v>
      </c>
    </row>
    <row r="336" spans="1:23" ht="14" x14ac:dyDescent="0.3">
      <c r="A336" s="17" t="s">
        <v>0</v>
      </c>
      <c r="B336" s="18" t="s">
        <v>592</v>
      </c>
      <c r="C336" s="19" t="s">
        <v>0</v>
      </c>
      <c r="D336" s="25">
        <f>SUM(D300,D302:D307,D309:D314,D316:D320,D322:D329,D331:D334)</f>
        <v>104555632007</v>
      </c>
      <c r="E336" s="26">
        <f>SUM(E300,E302:E307,E309:E314,E316:E320,E322:E329,E331:E334)</f>
        <v>104985700009</v>
      </c>
      <c r="F336" s="26">
        <f>SUM(F300,F302:F307,F309:F314,F316:F320,F322:F329,F331:F334)</f>
        <v>46462448333</v>
      </c>
      <c r="G336" s="32">
        <f t="shared" si="60"/>
        <v>0.44438015859240693</v>
      </c>
      <c r="H336" s="25">
        <f t="shared" ref="H336:W336" si="67">SUM(H300,H302:H307,H309:H314,H316:H320,H322:H329,H331:H334)</f>
        <v>3977840045</v>
      </c>
      <c r="I336" s="26">
        <f t="shared" si="67"/>
        <v>8395332072</v>
      </c>
      <c r="J336" s="26">
        <f t="shared" si="67"/>
        <v>8443331389</v>
      </c>
      <c r="K336" s="25">
        <f t="shared" si="67"/>
        <v>20816503506</v>
      </c>
      <c r="L336" s="25">
        <f t="shared" si="67"/>
        <v>7794010478</v>
      </c>
      <c r="M336" s="26">
        <f t="shared" si="67"/>
        <v>9058519823</v>
      </c>
      <c r="N336" s="26">
        <f t="shared" si="67"/>
        <v>8793414526</v>
      </c>
      <c r="O336" s="25">
        <f t="shared" si="67"/>
        <v>25645944827</v>
      </c>
      <c r="P336" s="25">
        <f t="shared" si="67"/>
        <v>0</v>
      </c>
      <c r="Q336" s="26">
        <f t="shared" si="67"/>
        <v>0</v>
      </c>
      <c r="R336" s="26">
        <f t="shared" si="67"/>
        <v>0</v>
      </c>
      <c r="S336" s="25">
        <f t="shared" si="67"/>
        <v>0</v>
      </c>
      <c r="T336" s="25">
        <f t="shared" si="67"/>
        <v>0</v>
      </c>
      <c r="U336" s="26">
        <f t="shared" si="67"/>
        <v>0</v>
      </c>
      <c r="V336" s="26">
        <f t="shared" si="67"/>
        <v>0</v>
      </c>
      <c r="W336" s="36">
        <f t="shared" si="67"/>
        <v>0</v>
      </c>
    </row>
    <row r="337" spans="1:23" ht="14" x14ac:dyDescent="0.3">
      <c r="A337" s="20" t="s">
        <v>0</v>
      </c>
      <c r="B337" s="21" t="s">
        <v>593</v>
      </c>
      <c r="C337" s="22" t="s">
        <v>0</v>
      </c>
      <c r="D337" s="29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619205773666</v>
      </c>
      <c r="E337" s="30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619929233341</v>
      </c>
      <c r="F337" s="30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283861784426</v>
      </c>
      <c r="G337" s="34">
        <f t="shared" si="60"/>
        <v>0.4584288398110371</v>
      </c>
      <c r="H337" s="29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38606209700</v>
      </c>
      <c r="I337" s="30">
        <f t="shared" si="68"/>
        <v>49213233578</v>
      </c>
      <c r="J337" s="30">
        <f t="shared" si="68"/>
        <v>52710428137</v>
      </c>
      <c r="K337" s="29">
        <f t="shared" si="68"/>
        <v>140529871415</v>
      </c>
      <c r="L337" s="29">
        <f t="shared" si="68"/>
        <v>50308168496</v>
      </c>
      <c r="M337" s="30">
        <f t="shared" si="68"/>
        <v>43886847530</v>
      </c>
      <c r="N337" s="30">
        <f t="shared" si="68"/>
        <v>49136896985</v>
      </c>
      <c r="O337" s="29">
        <f t="shared" si="68"/>
        <v>143331913011</v>
      </c>
      <c r="P337" s="29">
        <f t="shared" si="68"/>
        <v>0</v>
      </c>
      <c r="Q337" s="30">
        <f t="shared" si="68"/>
        <v>0</v>
      </c>
      <c r="R337" s="30">
        <f t="shared" si="68"/>
        <v>0</v>
      </c>
      <c r="S337" s="29">
        <f t="shared" si="68"/>
        <v>0</v>
      </c>
      <c r="T337" s="29">
        <f t="shared" si="68"/>
        <v>0</v>
      </c>
      <c r="U337" s="30">
        <f t="shared" si="68"/>
        <v>0</v>
      </c>
      <c r="V337" s="30">
        <f t="shared" si="68"/>
        <v>0</v>
      </c>
      <c r="W337" s="38">
        <f t="shared" si="68"/>
        <v>0</v>
      </c>
    </row>
    <row r="338" spans="1:23" x14ac:dyDescent="0.25">
      <c r="B338" s="1"/>
      <c r="D338" s="28"/>
      <c r="E338" s="28"/>
      <c r="F338" s="28"/>
      <c r="G338" s="33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</row>
    <row r="339" spans="1:23" x14ac:dyDescent="0.25">
      <c r="B339" s="1"/>
      <c r="D339" s="28"/>
      <c r="E339" s="28"/>
      <c r="F339" s="28"/>
      <c r="G339" s="33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</row>
    <row r="340" spans="1:23" x14ac:dyDescent="0.25">
      <c r="B340" s="1"/>
      <c r="D340" s="28"/>
      <c r="E340" s="28"/>
      <c r="F340" s="28"/>
      <c r="G340" s="33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</row>
    <row r="341" spans="1:23" x14ac:dyDescent="0.25">
      <c r="B341" s="1"/>
      <c r="D341" s="28"/>
      <c r="E341" s="28"/>
      <c r="F341" s="28"/>
      <c r="G341" s="33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</row>
    <row r="342" spans="1:23" x14ac:dyDescent="0.25">
      <c r="B342" s="1"/>
      <c r="D342" s="28"/>
      <c r="E342" s="28"/>
      <c r="F342" s="28"/>
      <c r="G342" s="33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</row>
    <row r="343" spans="1:23" x14ac:dyDescent="0.25">
      <c r="B343" s="1"/>
      <c r="D343" s="28"/>
      <c r="E343" s="28"/>
      <c r="F343" s="28"/>
      <c r="G343" s="33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</row>
    <row r="344" spans="1:23" x14ac:dyDescent="0.25">
      <c r="B344" s="1"/>
      <c r="D344" s="28"/>
      <c r="E344" s="28"/>
      <c r="F344" s="28"/>
      <c r="G344" s="33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</row>
    <row r="345" spans="1:23" x14ac:dyDescent="0.25">
      <c r="B345" s="1"/>
      <c r="D345" s="28"/>
      <c r="E345" s="28"/>
      <c r="F345" s="28"/>
      <c r="G345" s="33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</row>
    <row r="346" spans="1:23" x14ac:dyDescent="0.25">
      <c r="B346" s="1"/>
      <c r="D346" s="28"/>
      <c r="E346" s="28"/>
      <c r="F346" s="28"/>
      <c r="G346" s="33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</row>
    <row r="347" spans="1:23" x14ac:dyDescent="0.25">
      <c r="B347" s="1"/>
      <c r="D347" s="28"/>
      <c r="E347" s="28"/>
      <c r="F347" s="28"/>
      <c r="G347" s="33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</row>
    <row r="348" spans="1:23" x14ac:dyDescent="0.25">
      <c r="B348" s="1"/>
      <c r="D348" s="28"/>
      <c r="E348" s="28"/>
      <c r="F348" s="28"/>
      <c r="G348" s="33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</row>
    <row r="349" spans="1:23" x14ac:dyDescent="0.25">
      <c r="B349" s="1"/>
      <c r="D349" s="28"/>
      <c r="E349" s="28"/>
      <c r="F349" s="28"/>
      <c r="G349" s="33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</row>
    <row r="350" spans="1:23" x14ac:dyDescent="0.25">
      <c r="B350" s="1"/>
      <c r="D350" s="28"/>
      <c r="E350" s="28"/>
      <c r="F350" s="28"/>
      <c r="G350" s="33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</row>
    <row r="351" spans="1:23" x14ac:dyDescent="0.25">
      <c r="B351" s="1"/>
      <c r="D351" s="28"/>
      <c r="E351" s="28"/>
      <c r="F351" s="28"/>
      <c r="G351" s="33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</row>
    <row r="352" spans="1:23" x14ac:dyDescent="0.25">
      <c r="B352" s="1"/>
      <c r="D352" s="28"/>
      <c r="E352" s="28"/>
      <c r="F352" s="28"/>
      <c r="G352" s="33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</row>
    <row r="353" spans="2:23" x14ac:dyDescent="0.25">
      <c r="B353" s="1"/>
      <c r="D353" s="28"/>
      <c r="E353" s="28"/>
      <c r="F353" s="28"/>
      <c r="G353" s="33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</row>
    <row r="354" spans="2:23" x14ac:dyDescent="0.25">
      <c r="B354" s="1"/>
      <c r="D354" s="28"/>
      <c r="E354" s="28"/>
      <c r="F354" s="28"/>
      <c r="G354" s="33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</row>
    <row r="355" spans="2:23" x14ac:dyDescent="0.25">
      <c r="B355" s="1"/>
      <c r="D355" s="28"/>
      <c r="E355" s="28"/>
      <c r="F355" s="28"/>
      <c r="G355" s="33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</row>
    <row r="356" spans="2:23" x14ac:dyDescent="0.25">
      <c r="B356" s="1"/>
      <c r="D356" s="28"/>
      <c r="E356" s="28"/>
      <c r="F356" s="28"/>
      <c r="G356" s="33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</row>
    <row r="357" spans="2:23" x14ac:dyDescent="0.25">
      <c r="B357" s="1"/>
      <c r="D357" s="28"/>
      <c r="E357" s="28"/>
      <c r="F357" s="28"/>
      <c r="G357" s="33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</row>
    <row r="358" spans="2:23" x14ac:dyDescent="0.25">
      <c r="B358" s="1"/>
      <c r="D358" s="28"/>
      <c r="E358" s="28"/>
      <c r="F358" s="28"/>
      <c r="G358" s="33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</row>
    <row r="359" spans="2:23" x14ac:dyDescent="0.25">
      <c r="B359" s="1"/>
      <c r="D359" s="28"/>
      <c r="E359" s="28"/>
      <c r="F359" s="28"/>
      <c r="G359" s="33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</row>
    <row r="360" spans="2:23" x14ac:dyDescent="0.25">
      <c r="B360" s="1"/>
      <c r="D360" s="28"/>
      <c r="E360" s="28"/>
      <c r="F360" s="28"/>
      <c r="G360" s="33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  <rowBreaks count="1" manualBreakCount="1">
    <brk id="33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DB8C999-20C4-4709-9B29-08248C458288}"/>
</file>

<file path=customXml/itemProps2.xml><?xml version="1.0" encoding="utf-8"?>
<ds:datastoreItem xmlns:ds="http://schemas.openxmlformats.org/officeDocument/2006/customXml" ds:itemID="{3D4CF1C1-F3B8-4251-9DE2-1992444E0F55}"/>
</file>

<file path=customXml/itemProps3.xml><?xml version="1.0" encoding="utf-8"?>
<ds:datastoreItem xmlns:ds="http://schemas.openxmlformats.org/officeDocument/2006/customXml" ds:itemID="{BD3798C6-3DDF-43E8-AB03-A872A539D3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Operating</vt:lpstr>
      <vt:lpstr>Operating!Print_Area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2026-02-09T11:40:46Z</dcterms:created>
  <dcterms:modified xsi:type="dcterms:W3CDTF">2026-02-09T12:10:23Z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